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855" windowWidth="15600" windowHeight="11580" tabRatio="719" activeTab="1"/>
  </bookViews>
  <sheets>
    <sheet name="MUD" sheetId="1" r:id="rId1"/>
    <sheet name="SAND" sheetId="2" r:id="rId2"/>
    <sheet name="for PELLETS" sheetId="4" r:id="rId3"/>
    <sheet name="PELLETS_REDO" sheetId="8" r:id="rId4"/>
    <sheet name="Final-Total Dry Solids &amp; Pellet" sheetId="3" r:id="rId5"/>
    <sheet name="Final-Total Fixed Solids" sheetId="6" r:id="rId6"/>
    <sheet name="Final- Total Volatile Soilds" sheetId="7" r:id="rId7"/>
  </sheets>
  <calcPr calcId="145621" concurrentCalc="0"/>
</workbook>
</file>

<file path=xl/calcChain.xml><?xml version="1.0" encoding="utf-8"?>
<calcChain xmlns="http://schemas.openxmlformats.org/spreadsheetml/2006/main">
  <c r="K5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K4" i="8"/>
  <c r="J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P33" i="8"/>
  <c r="O33" i="8"/>
  <c r="Q33" i="8"/>
  <c r="R33" i="8"/>
  <c r="N33" i="8"/>
  <c r="P32" i="8"/>
  <c r="O32" i="8"/>
  <c r="Q32" i="8"/>
  <c r="R32" i="8"/>
  <c r="N32" i="8"/>
  <c r="P31" i="8"/>
  <c r="O31" i="8"/>
  <c r="Q31" i="8"/>
  <c r="R31" i="8"/>
  <c r="N31" i="8"/>
  <c r="P30" i="8"/>
  <c r="O30" i="8"/>
  <c r="Q30" i="8"/>
  <c r="R30" i="8"/>
  <c r="N30" i="8"/>
  <c r="P29" i="8"/>
  <c r="O29" i="8"/>
  <c r="Q29" i="8"/>
  <c r="R29" i="8"/>
  <c r="N29" i="8"/>
  <c r="P28" i="8"/>
  <c r="O28" i="8"/>
  <c r="Q28" i="8"/>
  <c r="R28" i="8"/>
  <c r="N28" i="8"/>
  <c r="P27" i="8"/>
  <c r="O27" i="8"/>
  <c r="Q27" i="8"/>
  <c r="R27" i="8"/>
  <c r="N27" i="8"/>
  <c r="P26" i="8"/>
  <c r="O26" i="8"/>
  <c r="Q26" i="8"/>
  <c r="R26" i="8"/>
  <c r="N26" i="8"/>
  <c r="P25" i="8"/>
  <c r="O25" i="8"/>
  <c r="Q25" i="8"/>
  <c r="R25" i="8"/>
  <c r="N25" i="8"/>
  <c r="P24" i="8"/>
  <c r="O24" i="8"/>
  <c r="Q24" i="8"/>
  <c r="R24" i="8"/>
  <c r="N24" i="8"/>
  <c r="P23" i="8"/>
  <c r="O23" i="8"/>
  <c r="Q23" i="8"/>
  <c r="R23" i="8"/>
  <c r="N23" i="8"/>
  <c r="P22" i="8"/>
  <c r="O22" i="8"/>
  <c r="Q22" i="8"/>
  <c r="R22" i="8"/>
  <c r="N22" i="8"/>
  <c r="P21" i="8"/>
  <c r="O21" i="8"/>
  <c r="Q21" i="8"/>
  <c r="R21" i="8"/>
  <c r="N21" i="8"/>
  <c r="P20" i="8"/>
  <c r="O20" i="8"/>
  <c r="Q20" i="8"/>
  <c r="R20" i="8"/>
  <c r="N20" i="8"/>
  <c r="P19" i="8"/>
  <c r="O19" i="8"/>
  <c r="Q19" i="8"/>
  <c r="R19" i="8"/>
  <c r="N19" i="8"/>
  <c r="P18" i="8"/>
  <c r="O18" i="8"/>
  <c r="Q18" i="8"/>
  <c r="R18" i="8"/>
  <c r="N18" i="8"/>
  <c r="P17" i="8"/>
  <c r="O17" i="8"/>
  <c r="Q17" i="8"/>
  <c r="R17" i="8"/>
  <c r="N17" i="8"/>
  <c r="P16" i="8"/>
  <c r="O16" i="8"/>
  <c r="Q16" i="8"/>
  <c r="R16" i="8"/>
  <c r="N16" i="8"/>
  <c r="P15" i="8"/>
  <c r="O15" i="8"/>
  <c r="Q15" i="8"/>
  <c r="R15" i="8"/>
  <c r="N15" i="8"/>
  <c r="P14" i="8"/>
  <c r="O14" i="8"/>
  <c r="Q14" i="8"/>
  <c r="R14" i="8"/>
  <c r="N14" i="8"/>
  <c r="P13" i="8"/>
  <c r="O13" i="8"/>
  <c r="Q13" i="8"/>
  <c r="R13" i="8"/>
  <c r="N13" i="8"/>
  <c r="P12" i="8"/>
  <c r="O12" i="8"/>
  <c r="Q12" i="8"/>
  <c r="R12" i="8"/>
  <c r="N12" i="8"/>
  <c r="P11" i="8"/>
  <c r="O11" i="8"/>
  <c r="Q11" i="8"/>
  <c r="R11" i="8"/>
  <c r="N11" i="8"/>
  <c r="P10" i="8"/>
  <c r="O10" i="8"/>
  <c r="Q10" i="8"/>
  <c r="R10" i="8"/>
  <c r="N10" i="8"/>
  <c r="P9" i="8"/>
  <c r="O9" i="8"/>
  <c r="Q9" i="8"/>
  <c r="R9" i="8"/>
  <c r="N9" i="8"/>
  <c r="P8" i="8"/>
  <c r="O8" i="8"/>
  <c r="Q8" i="8"/>
  <c r="R8" i="8"/>
  <c r="N8" i="8"/>
  <c r="P7" i="8"/>
  <c r="O7" i="8"/>
  <c r="Q7" i="8"/>
  <c r="R7" i="8"/>
  <c r="N7" i="8"/>
  <c r="P6" i="8"/>
  <c r="O6" i="8"/>
  <c r="Q6" i="8"/>
  <c r="R6" i="8"/>
  <c r="N6" i="8"/>
  <c r="P5" i="8"/>
  <c r="O5" i="8"/>
  <c r="Q5" i="8"/>
  <c r="R5" i="8"/>
  <c r="N5" i="8"/>
  <c r="P4" i="8"/>
  <c r="O4" i="8"/>
  <c r="Q4" i="8"/>
  <c r="R4" i="8"/>
  <c r="N4" i="8"/>
  <c r="G31" i="2"/>
  <c r="O31" i="2"/>
  <c r="Q31" i="2"/>
  <c r="D15" i="6"/>
  <c r="G28" i="2"/>
  <c r="O28" i="2"/>
  <c r="Q28" i="2"/>
  <c r="D14" i="6"/>
  <c r="G25" i="2"/>
  <c r="K25" i="2"/>
  <c r="P25" i="2"/>
  <c r="D13" i="3"/>
  <c r="O25" i="2"/>
  <c r="Q25" i="2"/>
  <c r="D13" i="6"/>
  <c r="D13" i="7"/>
  <c r="G26" i="2"/>
  <c r="K26" i="2"/>
  <c r="P26" i="2"/>
  <c r="E13" i="3"/>
  <c r="G27" i="2"/>
  <c r="K27" i="2"/>
  <c r="P27" i="2"/>
  <c r="F13" i="3"/>
  <c r="I19" i="1"/>
  <c r="M19" i="1"/>
  <c r="R19" i="1"/>
  <c r="I20" i="1"/>
  <c r="M20" i="1"/>
  <c r="R20" i="1"/>
  <c r="B13" i="3"/>
  <c r="C13" i="3"/>
  <c r="I13" i="3"/>
  <c r="V13" i="7"/>
  <c r="G7" i="2"/>
  <c r="K7" i="2"/>
  <c r="P7" i="2"/>
  <c r="D7" i="3"/>
  <c r="O7" i="2"/>
  <c r="Q7" i="2"/>
  <c r="D7" i="6"/>
  <c r="D7" i="7"/>
  <c r="G8" i="2"/>
  <c r="K8" i="2"/>
  <c r="P8" i="2"/>
  <c r="E7" i="3"/>
  <c r="O8" i="2"/>
  <c r="Q8" i="2"/>
  <c r="E7" i="6"/>
  <c r="E7" i="7"/>
  <c r="G9" i="2"/>
  <c r="K9" i="2"/>
  <c r="P9" i="2"/>
  <c r="F7" i="3"/>
  <c r="O9" i="2"/>
  <c r="Q9" i="2"/>
  <c r="F7" i="6"/>
  <c r="F7" i="7"/>
  <c r="I7" i="1"/>
  <c r="M7" i="1"/>
  <c r="R7" i="1"/>
  <c r="I8" i="1"/>
  <c r="M8" i="1"/>
  <c r="R8" i="1"/>
  <c r="B7" i="3"/>
  <c r="Q7" i="1"/>
  <c r="S7" i="1"/>
  <c r="Q8" i="1"/>
  <c r="S8" i="1"/>
  <c r="B7" i="6"/>
  <c r="B7" i="7"/>
  <c r="C7" i="3"/>
  <c r="C7" i="6"/>
  <c r="C7" i="7"/>
  <c r="I7" i="7"/>
  <c r="G10" i="2"/>
  <c r="K10" i="2"/>
  <c r="P10" i="2"/>
  <c r="D8" i="3"/>
  <c r="O10" i="2"/>
  <c r="Q10" i="2"/>
  <c r="D8" i="6"/>
  <c r="D8" i="7"/>
  <c r="G11" i="2"/>
  <c r="K11" i="2"/>
  <c r="P11" i="2"/>
  <c r="E8" i="3"/>
  <c r="O11" i="2"/>
  <c r="Q11" i="2"/>
  <c r="E8" i="6"/>
  <c r="E8" i="7"/>
  <c r="G12" i="2"/>
  <c r="K12" i="2"/>
  <c r="P12" i="2"/>
  <c r="F8" i="3"/>
  <c r="O12" i="2"/>
  <c r="Q12" i="2"/>
  <c r="F8" i="6"/>
  <c r="F8" i="7"/>
  <c r="I9" i="1"/>
  <c r="M9" i="1"/>
  <c r="R9" i="1"/>
  <c r="I10" i="1"/>
  <c r="M10" i="1"/>
  <c r="R10" i="1"/>
  <c r="B8" i="3"/>
  <c r="Q9" i="1"/>
  <c r="S9" i="1"/>
  <c r="Q10" i="1"/>
  <c r="S10" i="1"/>
  <c r="B8" i="6"/>
  <c r="B8" i="7"/>
  <c r="C8" i="3"/>
  <c r="C8" i="6"/>
  <c r="C8" i="7"/>
  <c r="I8" i="7"/>
  <c r="G13" i="2"/>
  <c r="K13" i="2"/>
  <c r="P13" i="2"/>
  <c r="D9" i="3"/>
  <c r="O13" i="2"/>
  <c r="Q13" i="2"/>
  <c r="D9" i="6"/>
  <c r="D9" i="7"/>
  <c r="G14" i="2"/>
  <c r="K14" i="2"/>
  <c r="P14" i="2"/>
  <c r="E9" i="3"/>
  <c r="O14" i="2"/>
  <c r="Q14" i="2"/>
  <c r="E9" i="6"/>
  <c r="E9" i="7"/>
  <c r="G15" i="2"/>
  <c r="K15" i="2"/>
  <c r="P15" i="2"/>
  <c r="F9" i="3"/>
  <c r="F9" i="7"/>
  <c r="I11" i="1"/>
  <c r="M11" i="1"/>
  <c r="R11" i="1"/>
  <c r="I12" i="1"/>
  <c r="M12" i="1"/>
  <c r="R12" i="1"/>
  <c r="B9" i="3"/>
  <c r="Q11" i="1"/>
  <c r="S11" i="1"/>
  <c r="Q12" i="1"/>
  <c r="S12" i="1"/>
  <c r="B9" i="6"/>
  <c r="B9" i="7"/>
  <c r="C9" i="3"/>
  <c r="C9" i="6"/>
  <c r="C9" i="7"/>
  <c r="I9" i="7"/>
  <c r="G16" i="2"/>
  <c r="K16" i="2"/>
  <c r="P16" i="2"/>
  <c r="D10" i="3"/>
  <c r="O16" i="2"/>
  <c r="Q16" i="2"/>
  <c r="D10" i="6"/>
  <c r="D10" i="7"/>
  <c r="G17" i="2"/>
  <c r="K17" i="2"/>
  <c r="P17" i="2"/>
  <c r="E10" i="3"/>
  <c r="O17" i="2"/>
  <c r="Q17" i="2"/>
  <c r="E10" i="6"/>
  <c r="E10" i="7"/>
  <c r="G18" i="2"/>
  <c r="K18" i="2"/>
  <c r="P18" i="2"/>
  <c r="F10" i="3"/>
  <c r="O18" i="2"/>
  <c r="Q18" i="2"/>
  <c r="F10" i="6"/>
  <c r="F10" i="7"/>
  <c r="I13" i="1"/>
  <c r="M13" i="1"/>
  <c r="R13" i="1"/>
  <c r="I14" i="1"/>
  <c r="M14" i="1"/>
  <c r="R14" i="1"/>
  <c r="B10" i="3"/>
  <c r="Q13" i="1"/>
  <c r="S13" i="1"/>
  <c r="Q14" i="1"/>
  <c r="S14" i="1"/>
  <c r="B10" i="6"/>
  <c r="B10" i="7"/>
  <c r="C10" i="3"/>
  <c r="C10" i="6"/>
  <c r="C10" i="7"/>
  <c r="I10" i="7"/>
  <c r="G19" i="2"/>
  <c r="K19" i="2"/>
  <c r="P19" i="2"/>
  <c r="D11" i="3"/>
  <c r="O19" i="2"/>
  <c r="Q19" i="2"/>
  <c r="D11" i="6"/>
  <c r="D11" i="7"/>
  <c r="G20" i="2"/>
  <c r="K20" i="2"/>
  <c r="P20" i="2"/>
  <c r="E11" i="3"/>
  <c r="O20" i="2"/>
  <c r="Q20" i="2"/>
  <c r="E11" i="6"/>
  <c r="E11" i="7"/>
  <c r="G21" i="2"/>
  <c r="O21" i="2"/>
  <c r="Q21" i="2"/>
  <c r="F11" i="6"/>
  <c r="F11" i="7"/>
  <c r="I15" i="1"/>
  <c r="M15" i="1"/>
  <c r="R15" i="1"/>
  <c r="I16" i="1"/>
  <c r="M16" i="1"/>
  <c r="R16" i="1"/>
  <c r="B11" i="3"/>
  <c r="Q15" i="1"/>
  <c r="S15" i="1"/>
  <c r="Q16" i="1"/>
  <c r="S16" i="1"/>
  <c r="B11" i="6"/>
  <c r="B11" i="7"/>
  <c r="C11" i="3"/>
  <c r="C11" i="6"/>
  <c r="C11" i="7"/>
  <c r="I11" i="7"/>
  <c r="G22" i="2"/>
  <c r="K22" i="2"/>
  <c r="P22" i="2"/>
  <c r="D12" i="3"/>
  <c r="O22" i="2"/>
  <c r="Q22" i="2"/>
  <c r="D12" i="6"/>
  <c r="D12" i="7"/>
  <c r="G23" i="2"/>
  <c r="K23" i="2"/>
  <c r="P23" i="2"/>
  <c r="E12" i="3"/>
  <c r="O23" i="2"/>
  <c r="Q23" i="2"/>
  <c r="E12" i="6"/>
  <c r="E12" i="7"/>
  <c r="K21" i="2"/>
  <c r="P21" i="2"/>
  <c r="F11" i="3"/>
  <c r="G24" i="2"/>
  <c r="O24" i="2"/>
  <c r="Q24" i="2"/>
  <c r="F12" i="6"/>
  <c r="F12" i="7"/>
  <c r="I17" i="1"/>
  <c r="M17" i="1"/>
  <c r="R17" i="1"/>
  <c r="I18" i="1"/>
  <c r="M18" i="1"/>
  <c r="R18" i="1"/>
  <c r="B12" i="3"/>
  <c r="Q17" i="1"/>
  <c r="S17" i="1"/>
  <c r="Q18" i="1"/>
  <c r="S18" i="1"/>
  <c r="B12" i="6"/>
  <c r="B12" i="7"/>
  <c r="C12" i="3"/>
  <c r="C12" i="6"/>
  <c r="C12" i="7"/>
  <c r="I12" i="7"/>
  <c r="O26" i="2"/>
  <c r="Q26" i="2"/>
  <c r="E13" i="6"/>
  <c r="E13" i="7"/>
  <c r="K24" i="2"/>
  <c r="P24" i="2"/>
  <c r="F12" i="3"/>
  <c r="O27" i="2"/>
  <c r="Q27" i="2"/>
  <c r="F13" i="6"/>
  <c r="F13" i="7"/>
  <c r="Q19" i="1"/>
  <c r="S19" i="1"/>
  <c r="Q20" i="1"/>
  <c r="S20" i="1"/>
  <c r="B13" i="6"/>
  <c r="B13" i="7"/>
  <c r="C13" i="6"/>
  <c r="C13" i="7"/>
  <c r="I13" i="7"/>
  <c r="K28" i="2"/>
  <c r="P28" i="2"/>
  <c r="D14" i="3"/>
  <c r="D14" i="7"/>
  <c r="G29" i="2"/>
  <c r="K29" i="2"/>
  <c r="P29" i="2"/>
  <c r="E14" i="3"/>
  <c r="O29" i="2"/>
  <c r="Q29" i="2"/>
  <c r="E14" i="6"/>
  <c r="E14" i="7"/>
  <c r="G30" i="2"/>
  <c r="O30" i="2"/>
  <c r="Q30" i="2"/>
  <c r="F14" i="6"/>
  <c r="F14" i="7"/>
  <c r="I21" i="1"/>
  <c r="M21" i="1"/>
  <c r="R21" i="1"/>
  <c r="I22" i="1"/>
  <c r="M22" i="1"/>
  <c r="R22" i="1"/>
  <c r="B14" i="3"/>
  <c r="Q21" i="1"/>
  <c r="S21" i="1"/>
  <c r="Q22" i="1"/>
  <c r="S22" i="1"/>
  <c r="B14" i="6"/>
  <c r="B14" i="7"/>
  <c r="C14" i="3"/>
  <c r="C14" i="6"/>
  <c r="C14" i="7"/>
  <c r="I14" i="7"/>
  <c r="K31" i="2"/>
  <c r="P31" i="2"/>
  <c r="D15" i="3"/>
  <c r="D15" i="7"/>
  <c r="G32" i="2"/>
  <c r="K32" i="2"/>
  <c r="P32" i="2"/>
  <c r="E15" i="3"/>
  <c r="O32" i="2"/>
  <c r="Q32" i="2"/>
  <c r="E15" i="6"/>
  <c r="E15" i="7"/>
  <c r="K30" i="2"/>
  <c r="P30" i="2"/>
  <c r="F14" i="3"/>
  <c r="G33" i="2"/>
  <c r="O33" i="2"/>
  <c r="Q33" i="2"/>
  <c r="F15" i="6"/>
  <c r="F15" i="7"/>
  <c r="I23" i="1"/>
  <c r="M23" i="1"/>
  <c r="R23" i="1"/>
  <c r="I24" i="1"/>
  <c r="M24" i="1"/>
  <c r="R24" i="1"/>
  <c r="B15" i="3"/>
  <c r="Q23" i="1"/>
  <c r="S23" i="1"/>
  <c r="Q24" i="1"/>
  <c r="S24" i="1"/>
  <c r="B15" i="6"/>
  <c r="B15" i="7"/>
  <c r="C15" i="3"/>
  <c r="C15" i="6"/>
  <c r="C15" i="7"/>
  <c r="I15" i="7"/>
  <c r="G4" i="2"/>
  <c r="K4" i="2"/>
  <c r="P4" i="2"/>
  <c r="D6" i="3"/>
  <c r="O4" i="2"/>
  <c r="Q4" i="2"/>
  <c r="D6" i="6"/>
  <c r="D6" i="7"/>
  <c r="G5" i="2"/>
  <c r="K5" i="2"/>
  <c r="P5" i="2"/>
  <c r="E6" i="3"/>
  <c r="O5" i="2"/>
  <c r="Q5" i="2"/>
  <c r="E6" i="6"/>
  <c r="E6" i="7"/>
  <c r="G6" i="2"/>
  <c r="K6" i="2"/>
  <c r="P6" i="2"/>
  <c r="F6" i="3"/>
  <c r="O6" i="2"/>
  <c r="Q6" i="2"/>
  <c r="F6" i="6"/>
  <c r="F6" i="7"/>
  <c r="I5" i="1"/>
  <c r="M5" i="1"/>
  <c r="R5" i="1"/>
  <c r="I6" i="1"/>
  <c r="M6" i="1"/>
  <c r="R6" i="1"/>
  <c r="B6" i="3"/>
  <c r="Q5" i="1"/>
  <c r="S5" i="1"/>
  <c r="Q6" i="1"/>
  <c r="S6" i="1"/>
  <c r="B6" i="6"/>
  <c r="B6" i="7"/>
  <c r="C6" i="3"/>
  <c r="C6" i="6"/>
  <c r="C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F9" i="6"/>
  <c r="G33" i="4"/>
  <c r="K33" i="4"/>
  <c r="P33" i="4"/>
  <c r="D31" i="3"/>
  <c r="H31" i="3"/>
  <c r="G30" i="4"/>
  <c r="K30" i="4"/>
  <c r="P30" i="4"/>
  <c r="D30" i="3"/>
  <c r="H30" i="3"/>
  <c r="G27" i="4"/>
  <c r="K27" i="4"/>
  <c r="P27" i="4"/>
  <c r="D29" i="3"/>
  <c r="H29" i="3"/>
  <c r="G24" i="4"/>
  <c r="K24" i="4"/>
  <c r="P24" i="4"/>
  <c r="D28" i="3"/>
  <c r="H28" i="3"/>
  <c r="G21" i="4"/>
  <c r="K21" i="4"/>
  <c r="P21" i="4"/>
  <c r="D27" i="3"/>
  <c r="H27" i="3"/>
  <c r="G18" i="4"/>
  <c r="K18" i="4"/>
  <c r="P18" i="4"/>
  <c r="D26" i="3"/>
  <c r="H26" i="3"/>
  <c r="G29" i="4"/>
  <c r="K29" i="4"/>
  <c r="P29" i="4"/>
  <c r="C30" i="3"/>
  <c r="G26" i="4"/>
  <c r="K26" i="4"/>
  <c r="P26" i="4"/>
  <c r="C29" i="3"/>
  <c r="G23" i="4"/>
  <c r="K23" i="4"/>
  <c r="P23" i="4"/>
  <c r="C28" i="3"/>
  <c r="G28" i="4"/>
  <c r="K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O15" i="2"/>
  <c r="Q15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<sst xmlns="http://schemas.openxmlformats.org/spreadsheetml/2006/main" count="374" uniqueCount="143">
  <si>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</si>
  <si>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</si>
  <si>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</si>
  <si>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</si>
  <si>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</si>
  <si>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</si>
  <si>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</si>
  <si>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</si>
  <si>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</si>
  <si>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</si>
  <si>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</si>
  <si>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</si>
  <si>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</si>
  <si>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</si>
  <si>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</si>
  <si>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</si>
  <si>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</si>
  <si>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</si>
  <si>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</si>
  <si>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</si>
  <si>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</si>
  <si>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</si>
  <si>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</si>
  <si>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</si>
  <si>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</si>
  <si>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</si>
  <si>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</si>
  <si>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</si>
  <si>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</si>
  <si>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</si>
  <si>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</si>
  <si>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</si>
  <si>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</si>
  <si>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</si>
  <si>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</si>
  <si>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</si>
  <si>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</si>
  <si>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</si>
  <si>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</si>
  <si>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</si>
  <si>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</si>
  <si>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</si>
  <si>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</si>
  <si>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</si>
  <si>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</si>
  <si>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</si>
  <si>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</si>
  <si>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</si>
  <si>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</si>
  <si>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</si>
  <si>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</si>
  <si>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</si>
  <si>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</si>
  <si>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</si>
  <si>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</si>
  <si>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</si>
  <si>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</si>
  <si>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</si>
  <si>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</si>
  <si>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</si>
  <si>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</si>
  <si>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</si>
  <si>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</si>
  <si>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</si>
  <si>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</si>
  <si>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</si>
  <si>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</si>
  <si>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</si>
  <si>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</si>
  <si>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</si>
  <si>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</si>
  <si>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</si>
  <si>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</si>
  <si>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</si>
  <si>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</si>
  <si>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</si>
  <si>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</si>
  <si>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</si>
  <si>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</si>
  <si>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</si>
  <si>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</si>
  <si>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</si>
  <si>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</si>
  <si>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</si>
  <si>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</si>
  <si>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</si>
  <si>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</si>
  <si>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</si>
  <si>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</si>
  <si>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</si>
  <si>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</si>
  <si>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</si>
  <si>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</si>
  <si>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</si>
  <si>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</si>
  <si>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</si>
  <si>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</si>
  <si>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</si>
  <si>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</si>
  <si>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</si>
  <si>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</si>
  <si>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</si>
  <si>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</si>
  <si>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</si>
  <si>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</si>
  <si>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</si>
  <si>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</si>
  <si>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</si>
  <si>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</si>
  <si>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</si>
  <si>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</si>
  <si>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</si>
  <si>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</si>
  <si>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</si>
  <si>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</si>
  <si>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</si>
  <si>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</si>
  <si>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</si>
  <si>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</si>
  <si>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</si>
  <si>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</si>
  <si>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</si>
  <si>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</si>
  <si>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S6621_0-1</t>
  </si>
  <si>
    <t>S6621_1-2</t>
  </si>
  <si>
    <t>S6621_2-3</t>
  </si>
  <si>
    <t>S6621_3-4</t>
  </si>
  <si>
    <t>S6621_4-5</t>
  </si>
  <si>
    <t>S6621_5-6</t>
  </si>
  <si>
    <t>S6621_6-7</t>
  </si>
  <si>
    <t>S6621_7-8</t>
  </si>
  <si>
    <t>S6621_8-9</t>
  </si>
  <si>
    <t>S6621_9-10</t>
  </si>
  <si>
    <t xml:space="preserve"> S6621_0-1</t>
  </si>
  <si>
    <t xml:space="preserve"> S6621_1-2</t>
  </si>
  <si>
    <t xml:space="preserve"> S6621_2-3</t>
  </si>
  <si>
    <t xml:space="preserve"> S6621_3-4</t>
  </si>
  <si>
    <t xml:space="preserve"> S6621_4-5</t>
  </si>
  <si>
    <t xml:space="preserve"> S6621_5-6</t>
  </si>
  <si>
    <t xml:space="preserve"> S6621_6-7</t>
  </si>
  <si>
    <t xml:space="preserve"> S6621_7-8</t>
  </si>
  <si>
    <t xml:space="preserve"> S6621_8-9</t>
  </si>
  <si>
    <t xml:space="preserve"> S6621_9-10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</si>
</sst>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164" fontId="8" fillId="0" borderId="0" xfId="0" applyNumberFormat="1" applyFont="1" applyFill="1"/>
    <xf numFmtId="164" fontId="4" fillId="0" borderId="0" xfId="0" applyNumberFormat="1" applyFont="1" applyFill="1" applyBorder="1"/>
    <xf numFmtId="164" fontId="0" fillId="2" borderId="0" xfId="0" applyNumberFormat="1" applyFill="1"/>
    <xf numFmtId="0" fontId="8" fillId="0" borderId="0" xfId="0" applyFont="1" applyFill="1" applyBorder="1"/>
    <xf numFmtId="164" fontId="8" fillId="0" borderId="0" xfId="0" applyNumberFormat="1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selection activeCell="O25" sqref="O25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hidden="1" customWidth="1"/>
    <col min="7" max="8" width="9.140625" hidden="1" customWidth="1"/>
    <col min="9" max="9" width="9.140625" style="19" hidden="1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97" t="s">
        <v>0</v>
      </c>
      <c r="K1" s="95"/>
      <c r="L1" s="95"/>
      <c r="M1" s="96"/>
      <c r="N1" s="95" t="s">
        <v>1</v>
      </c>
      <c r="O1" s="95"/>
      <c r="P1" s="95"/>
      <c r="Q1" s="96"/>
      <c r="R1" s="13"/>
      <c r="S1" s="13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8" t="s">
        <v>7</v>
      </c>
      <c r="G2" s="99"/>
      <c r="H2" s="99"/>
      <c r="I2" s="99"/>
      <c r="J2" s="100" t="s">
        <v>8</v>
      </c>
      <c r="K2" s="93"/>
      <c r="L2" s="93"/>
      <c r="M2" s="94"/>
      <c r="N2" s="93" t="s">
        <v>8</v>
      </c>
      <c r="O2" s="93"/>
      <c r="P2" s="93"/>
      <c r="Q2" s="94"/>
      <c r="R2" s="13" t="s">
        <v>69</v>
      </c>
      <c r="S2" s="13" t="s">
        <v>70</v>
      </c>
      <c r="T2" s="13" t="s">
        <v>71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123</v>
      </c>
      <c r="C5">
        <v>4</v>
      </c>
      <c r="D5">
        <v>934</v>
      </c>
      <c r="E5">
        <v>20</v>
      </c>
      <c r="F5">
        <v>1.0164</v>
      </c>
      <c r="G5">
        <v>1.0159</v>
      </c>
      <c r="H5" s="27">
        <f>F5-G5</f>
        <v>4.9999999999994493E-4</v>
      </c>
      <c r="I5" s="34">
        <f>(F5+G5)/2</f>
        <v>1.0161500000000001</v>
      </c>
      <c r="J5" s="27">
        <v>1.0650999999999999</v>
      </c>
      <c r="K5" s="27">
        <v>1.0649</v>
      </c>
      <c r="L5" s="60">
        <f>J5-K5</f>
        <v>1.9999999999997797E-4</v>
      </c>
      <c r="M5" s="28">
        <f>(J5+K5)/2</f>
        <v>1.0649999999999999</v>
      </c>
      <c r="N5" s="27">
        <v>1.0598000000000001</v>
      </c>
      <c r="O5" s="27">
        <v>1.0596000000000001</v>
      </c>
      <c r="P5" s="27">
        <f>N5-O5</f>
        <v>1.9999999999997797E-4</v>
      </c>
      <c r="Q5" s="28">
        <f>(N5+O5)/2</f>
        <v>1.0597000000000001</v>
      </c>
      <c r="R5" s="27">
        <f>((M5-I5)-0.0103)*50</f>
        <v>1.9274999999999918</v>
      </c>
      <c r="S5" s="27">
        <f>((Q5-I5)-0.0103)*50</f>
        <v>1.6624999999999988</v>
      </c>
      <c r="T5" s="27">
        <f>R5-S5</f>
        <v>0.26499999999999302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>
        <v>935</v>
      </c>
      <c r="E6">
        <v>20</v>
      </c>
      <c r="F6">
        <v>1.0298</v>
      </c>
      <c r="G6">
        <v>1.0293000000000001</v>
      </c>
      <c r="H6" s="27">
        <f t="shared" ref="H6:H22" si="0">F6-G6</f>
        <v>4.9999999999994493E-4</v>
      </c>
      <c r="I6" s="34">
        <f t="shared" ref="I6:I24" si="1">(F6+G6)/2</f>
        <v>1.02955</v>
      </c>
      <c r="J6" s="27">
        <v>1.0660000000000001</v>
      </c>
      <c r="K6" s="27">
        <v>1.0661</v>
      </c>
      <c r="L6" s="27">
        <f t="shared" ref="L6:L24" si="2">J6-K6</f>
        <v>-9.9999999999988987E-5</v>
      </c>
      <c r="M6" s="28">
        <f t="shared" ref="M6:M24" si="3">(J6+K6)/2</f>
        <v>1.0660500000000002</v>
      </c>
      <c r="N6" s="27">
        <v>1.0609</v>
      </c>
      <c r="O6" s="27">
        <v>1.0608</v>
      </c>
      <c r="P6" s="27">
        <f t="shared" ref="P6:P24" si="4">N6-O6</f>
        <v>9.9999999999988987E-5</v>
      </c>
      <c r="Q6" s="28">
        <f t="shared" ref="Q6:Q24" si="5">(N6+O6)/2</f>
        <v>1.0608499999999998</v>
      </c>
      <c r="R6" s="27">
        <f t="shared" ref="R6:R24" si="6">((M6-I6)-0.0103)*50</f>
        <v>1.31000000000001</v>
      </c>
      <c r="S6" s="27">
        <f t="shared" ref="S6:S24" si="7">((Q6-I6)-0.0103)*50</f>
        <v>1.0499999999999943</v>
      </c>
      <c r="T6" s="27">
        <f t="shared" ref="T6:T24" si="8">R6-S6</f>
        <v>0.26000000000001577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A7">
        <v>2</v>
      </c>
      <c r="B7" t="s">
        <v>124</v>
      </c>
      <c r="C7">
        <v>4</v>
      </c>
      <c r="D7">
        <v>936</v>
      </c>
      <c r="E7">
        <v>20</v>
      </c>
      <c r="F7">
        <v>1.0154000000000001</v>
      </c>
      <c r="G7">
        <v>1.0152000000000001</v>
      </c>
      <c r="H7" s="27">
        <f t="shared" si="0"/>
        <v>1.9999999999997797E-4</v>
      </c>
      <c r="I7" s="34">
        <f t="shared" si="1"/>
        <v>1.0153000000000001</v>
      </c>
      <c r="J7" s="27">
        <v>1.0738000000000001</v>
      </c>
      <c r="K7" s="27">
        <v>1.0743</v>
      </c>
      <c r="L7" s="27">
        <f t="shared" si="2"/>
        <v>-4.9999999999994493E-4</v>
      </c>
      <c r="M7" s="28">
        <f t="shared" si="3"/>
        <v>1.0740500000000002</v>
      </c>
      <c r="N7" s="27">
        <v>1.0672999999999999</v>
      </c>
      <c r="O7" s="27">
        <v>1.0671999999999999</v>
      </c>
      <c r="P7" s="27">
        <f t="shared" si="4"/>
        <v>9.9999999999988987E-5</v>
      </c>
      <c r="Q7" s="28">
        <f t="shared" si="5"/>
        <v>1.06725</v>
      </c>
      <c r="R7" s="27">
        <f t="shared" si="6"/>
        <v>2.4225000000000039</v>
      </c>
      <c r="S7" s="27">
        <f t="shared" si="7"/>
        <v>2.0824999999999969</v>
      </c>
      <c r="T7" s="27">
        <f t="shared" si="8"/>
        <v>0.34000000000000696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C8">
        <v>8</v>
      </c>
      <c r="D8">
        <v>937</v>
      </c>
      <c r="E8">
        <v>20</v>
      </c>
      <c r="F8">
        <v>1.0173000000000001</v>
      </c>
      <c r="G8">
        <v>1.0177</v>
      </c>
      <c r="H8" s="27">
        <f t="shared" si="0"/>
        <v>-3.9999999999995595E-4</v>
      </c>
      <c r="I8" s="34">
        <f t="shared" si="1"/>
        <v>1.0175000000000001</v>
      </c>
      <c r="J8" s="27">
        <v>1.0623</v>
      </c>
      <c r="K8" s="27">
        <v>1.0626</v>
      </c>
      <c r="L8" s="27">
        <f t="shared" si="2"/>
        <v>-2.9999999999996696E-4</v>
      </c>
      <c r="M8" s="28">
        <f t="shared" si="3"/>
        <v>1.0624500000000001</v>
      </c>
      <c r="N8" s="27">
        <v>1.0562</v>
      </c>
      <c r="O8" s="27">
        <v>1.0563</v>
      </c>
      <c r="P8" s="27">
        <f t="shared" si="4"/>
        <v>-9.9999999999988987E-5</v>
      </c>
      <c r="Q8" s="28">
        <f t="shared" si="5"/>
        <v>1.0562499999999999</v>
      </c>
      <c r="R8" s="27">
        <f t="shared" si="6"/>
        <v>1.7325000000000021</v>
      </c>
      <c r="S8" s="27">
        <f t="shared" si="7"/>
        <v>1.4224999999999921</v>
      </c>
      <c r="T8" s="27">
        <f t="shared" si="8"/>
        <v>0.31000000000001005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A9">
        <v>3</v>
      </c>
      <c r="B9" t="s">
        <v>125</v>
      </c>
      <c r="C9">
        <v>4</v>
      </c>
      <c r="D9">
        <v>938</v>
      </c>
      <c r="E9">
        <v>20</v>
      </c>
      <c r="F9">
        <v>1.0148999999999999</v>
      </c>
      <c r="G9">
        <v>1.0144</v>
      </c>
      <c r="H9" s="27">
        <f t="shared" si="0"/>
        <v>4.9999999999994493E-4</v>
      </c>
      <c r="I9" s="34">
        <f t="shared" si="1"/>
        <v>1.0146500000000001</v>
      </c>
      <c r="J9" s="27">
        <v>1.0755999999999999</v>
      </c>
      <c r="K9" s="27">
        <v>1.0759000000000001</v>
      </c>
      <c r="L9" s="27">
        <f t="shared" si="2"/>
        <v>-3.00000000000189E-4</v>
      </c>
      <c r="M9" s="28">
        <f t="shared" si="3"/>
        <v>1.07575</v>
      </c>
      <c r="N9" s="27">
        <v>1.069</v>
      </c>
      <c r="O9" s="27">
        <v>1.0687</v>
      </c>
      <c r="P9" s="27">
        <f t="shared" si="4"/>
        <v>2.9999999999996696E-4</v>
      </c>
      <c r="Q9" s="28">
        <f t="shared" si="5"/>
        <v>1.0688499999999999</v>
      </c>
      <c r="R9" s="27">
        <f t="shared" si="6"/>
        <v>2.5399999999999965</v>
      </c>
      <c r="S9" s="27">
        <f t="shared" si="7"/>
        <v>2.1949999999999901</v>
      </c>
      <c r="T9" s="27">
        <f t="shared" si="8"/>
        <v>0.34500000000000641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8</v>
      </c>
      <c r="D10">
        <v>939</v>
      </c>
      <c r="E10">
        <v>20</v>
      </c>
      <c r="F10">
        <v>1.0227999999999999</v>
      </c>
      <c r="G10">
        <v>1.0228999999999999</v>
      </c>
      <c r="H10" s="27">
        <f t="shared" si="0"/>
        <v>-9.9999999999988987E-5</v>
      </c>
      <c r="I10" s="34">
        <f t="shared" si="1"/>
        <v>1.02285</v>
      </c>
      <c r="J10" s="27">
        <v>1.0704</v>
      </c>
      <c r="K10" s="27">
        <v>1.0706</v>
      </c>
      <c r="L10" s="27">
        <f t="shared" si="2"/>
        <v>-1.9999999999997797E-4</v>
      </c>
      <c r="M10" s="28">
        <f t="shared" si="3"/>
        <v>1.0705</v>
      </c>
      <c r="N10" s="27">
        <v>1.0639000000000001</v>
      </c>
      <c r="O10" s="27">
        <v>1.0640000000000001</v>
      </c>
      <c r="P10" s="27">
        <f t="shared" si="4"/>
        <v>-9.9999999999988987E-5</v>
      </c>
      <c r="Q10" s="28">
        <f t="shared" si="5"/>
        <v>1.0639500000000002</v>
      </c>
      <c r="R10" s="27">
        <f t="shared" si="6"/>
        <v>1.8674999999999984</v>
      </c>
      <c r="S10" s="27">
        <f t="shared" si="7"/>
        <v>1.5400000000000069</v>
      </c>
      <c r="T10" s="27">
        <f t="shared" si="8"/>
        <v>0.32749999999999146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4</v>
      </c>
      <c r="B11" t="s">
        <v>126</v>
      </c>
      <c r="C11">
        <v>4</v>
      </c>
      <c r="D11">
        <v>940</v>
      </c>
      <c r="E11">
        <v>20</v>
      </c>
      <c r="F11">
        <v>1.0207999999999999</v>
      </c>
      <c r="G11">
        <v>1.0206999999999999</v>
      </c>
      <c r="H11" s="27">
        <f t="shared" si="0"/>
        <v>9.9999999999988987E-5</v>
      </c>
      <c r="I11" s="34">
        <f t="shared" si="1"/>
        <v>1.02075</v>
      </c>
      <c r="J11" s="27">
        <v>1.0804</v>
      </c>
      <c r="K11" s="27">
        <v>1.0803</v>
      </c>
      <c r="L11" s="27">
        <f t="shared" si="2"/>
        <v>9.9999999999988987E-5</v>
      </c>
      <c r="M11" s="28">
        <f t="shared" si="3"/>
        <v>1.0803500000000001</v>
      </c>
      <c r="N11" s="27">
        <v>1.0742</v>
      </c>
      <c r="O11" s="27">
        <v>1.0738000000000001</v>
      </c>
      <c r="P11" s="27">
        <f t="shared" si="4"/>
        <v>3.9999999999995595E-4</v>
      </c>
      <c r="Q11" s="28">
        <f t="shared" si="5"/>
        <v>1.0740000000000001</v>
      </c>
      <c r="R11" s="27">
        <f t="shared" si="6"/>
        <v>2.4650000000000047</v>
      </c>
      <c r="S11" s="27">
        <f t="shared" si="7"/>
        <v>2.1475000000000009</v>
      </c>
      <c r="T11" s="27">
        <f t="shared" si="8"/>
        <v>0.31750000000000389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>
        <v>941</v>
      </c>
      <c r="E12">
        <v>20</v>
      </c>
      <c r="F12">
        <v>1.0230999999999999</v>
      </c>
      <c r="G12">
        <v>1.0229999999999999</v>
      </c>
      <c r="H12" s="27">
        <f t="shared" si="0"/>
        <v>9.9999999999988987E-5</v>
      </c>
      <c r="I12" s="34">
        <f t="shared" si="1"/>
        <v>1.02305</v>
      </c>
      <c r="J12" s="27">
        <v>1.0678000000000001</v>
      </c>
      <c r="K12" s="27">
        <v>1.0679000000000001</v>
      </c>
      <c r="L12" s="27">
        <f t="shared" si="2"/>
        <v>-9.9999999999988987E-5</v>
      </c>
      <c r="M12" s="28">
        <f t="shared" si="3"/>
        <v>1.06785</v>
      </c>
      <c r="N12" s="27">
        <v>1.0615000000000001</v>
      </c>
      <c r="O12" s="27">
        <v>1.0620000000000001</v>
      </c>
      <c r="P12" s="27">
        <f t="shared" si="4"/>
        <v>-4.9999999999994493E-4</v>
      </c>
      <c r="Q12" s="28">
        <f t="shared" si="5"/>
        <v>1.06175</v>
      </c>
      <c r="R12" s="27">
        <f t="shared" si="6"/>
        <v>1.7249999999999974</v>
      </c>
      <c r="S12" s="27">
        <f t="shared" si="7"/>
        <v>1.4199999999999979</v>
      </c>
      <c r="T12" s="27">
        <f t="shared" si="8"/>
        <v>0.30499999999999949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A13">
        <v>5</v>
      </c>
      <c r="B13" t="s">
        <v>127</v>
      </c>
      <c r="C13">
        <v>4</v>
      </c>
      <c r="D13">
        <v>942</v>
      </c>
      <c r="E13">
        <v>20</v>
      </c>
      <c r="F13">
        <v>1.0172000000000001</v>
      </c>
      <c r="G13">
        <v>1.0176000000000001</v>
      </c>
      <c r="H13" s="27">
        <f t="shared" si="0"/>
        <v>-3.9999999999995595E-4</v>
      </c>
      <c r="I13" s="34">
        <f t="shared" si="1"/>
        <v>1.0174000000000001</v>
      </c>
      <c r="J13" s="27">
        <v>1.0781000000000001</v>
      </c>
      <c r="K13" s="27">
        <v>1.0780000000000001</v>
      </c>
      <c r="L13" s="27">
        <f t="shared" si="2"/>
        <v>9.9999999999988987E-5</v>
      </c>
      <c r="M13" s="28">
        <f t="shared" si="3"/>
        <v>1.0780500000000002</v>
      </c>
      <c r="N13" s="27">
        <v>1.0710999999999999</v>
      </c>
      <c r="O13" s="27">
        <v>1.0713999999999999</v>
      </c>
      <c r="P13" s="27">
        <f t="shared" si="4"/>
        <v>-2.9999999999996696E-4</v>
      </c>
      <c r="Q13" s="28">
        <f t="shared" si="5"/>
        <v>1.07125</v>
      </c>
      <c r="R13" s="27">
        <f t="shared" si="6"/>
        <v>2.5175000000000045</v>
      </c>
      <c r="S13" s="27">
        <f t="shared" si="7"/>
        <v>2.1774999999999975</v>
      </c>
      <c r="T13" s="27">
        <f t="shared" si="8"/>
        <v>0.34000000000000696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C14">
        <v>8</v>
      </c>
      <c r="D14">
        <v>943</v>
      </c>
      <c r="E14">
        <v>20</v>
      </c>
      <c r="F14">
        <v>1.0139</v>
      </c>
      <c r="G14">
        <v>1.0135000000000001</v>
      </c>
      <c r="H14" s="27">
        <f t="shared" si="0"/>
        <v>3.9999999999995595E-4</v>
      </c>
      <c r="I14" s="34">
        <f t="shared" si="1"/>
        <v>1.0137</v>
      </c>
      <c r="J14" s="27">
        <v>1.0587</v>
      </c>
      <c r="K14" s="27">
        <v>1.0589</v>
      </c>
      <c r="L14" s="27">
        <f t="shared" si="2"/>
        <v>-1.9999999999997797E-4</v>
      </c>
      <c r="M14" s="28">
        <f t="shared" si="3"/>
        <v>1.0588</v>
      </c>
      <c r="N14" s="27">
        <v>1.0529999999999999</v>
      </c>
      <c r="O14" s="29">
        <v>1.0528999999999999</v>
      </c>
      <c r="P14" s="27">
        <f t="shared" si="4"/>
        <v>9.9999999999988987E-5</v>
      </c>
      <c r="Q14" s="28">
        <f t="shared" si="5"/>
        <v>1.0529500000000001</v>
      </c>
      <c r="R14" s="27">
        <f t="shared" si="6"/>
        <v>1.7399999999999958</v>
      </c>
      <c r="S14" s="27">
        <f t="shared" si="7"/>
        <v>1.4475000000000005</v>
      </c>
      <c r="T14" s="27">
        <f t="shared" si="8"/>
        <v>0.29249999999999532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A15">
        <v>6</v>
      </c>
      <c r="B15" t="s">
        <v>128</v>
      </c>
      <c r="C15">
        <v>4</v>
      </c>
      <c r="D15">
        <v>944</v>
      </c>
      <c r="E15">
        <v>20</v>
      </c>
      <c r="F15">
        <v>1.018</v>
      </c>
      <c r="G15">
        <v>1.0175000000000001</v>
      </c>
      <c r="H15" s="27">
        <f t="shared" si="0"/>
        <v>4.9999999999994493E-4</v>
      </c>
      <c r="I15" s="34">
        <f t="shared" si="1"/>
        <v>1.0177499999999999</v>
      </c>
      <c r="J15" s="27">
        <v>1.0740000000000001</v>
      </c>
      <c r="K15" s="27">
        <v>1.0741000000000001</v>
      </c>
      <c r="L15" s="60">
        <f t="shared" si="2"/>
        <v>-9.9999999999988987E-5</v>
      </c>
      <c r="M15" s="28">
        <f t="shared" si="3"/>
        <v>1.0740500000000002</v>
      </c>
      <c r="N15" s="27">
        <v>1.0682</v>
      </c>
      <c r="O15" s="27">
        <v>1.0680000000000001</v>
      </c>
      <c r="P15" s="27">
        <f t="shared" si="4"/>
        <v>1.9999999999997797E-4</v>
      </c>
      <c r="Q15" s="28">
        <f t="shared" si="5"/>
        <v>1.0681</v>
      </c>
      <c r="R15" s="27">
        <f t="shared" si="6"/>
        <v>2.3000000000000118</v>
      </c>
      <c r="S15" s="27">
        <f t="shared" si="7"/>
        <v>2.0025000000000057</v>
      </c>
      <c r="T15" s="27">
        <f t="shared" si="8"/>
        <v>0.29750000000000609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8</v>
      </c>
      <c r="D16">
        <v>945</v>
      </c>
      <c r="E16">
        <v>20</v>
      </c>
      <c r="F16">
        <v>1.0163</v>
      </c>
      <c r="G16">
        <v>1.0161</v>
      </c>
      <c r="H16" s="27">
        <f t="shared" si="0"/>
        <v>1.9999999999997797E-4</v>
      </c>
      <c r="I16" s="34">
        <f t="shared" si="1"/>
        <v>1.0162</v>
      </c>
      <c r="J16" s="27">
        <v>1.0576000000000001</v>
      </c>
      <c r="K16" s="27">
        <v>1.0579000000000001</v>
      </c>
      <c r="L16" s="27">
        <f t="shared" si="2"/>
        <v>-2.9999999999996696E-4</v>
      </c>
      <c r="M16" s="28">
        <f t="shared" si="3"/>
        <v>1.05775</v>
      </c>
      <c r="N16" s="27">
        <v>1.0528999999999999</v>
      </c>
      <c r="O16" s="27">
        <v>1.0528999999999999</v>
      </c>
      <c r="P16" s="27">
        <f t="shared" si="4"/>
        <v>0</v>
      </c>
      <c r="Q16" s="28">
        <f t="shared" si="5"/>
        <v>1.0528999999999999</v>
      </c>
      <c r="R16" s="27">
        <f t="shared" si="6"/>
        <v>1.5624999999999989</v>
      </c>
      <c r="S16" s="27">
        <f t="shared" si="7"/>
        <v>1.3199999999999978</v>
      </c>
      <c r="T16" s="27">
        <f t="shared" si="8"/>
        <v>0.24250000000000105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7</v>
      </c>
      <c r="B17" t="s">
        <v>129</v>
      </c>
      <c r="C17">
        <v>4</v>
      </c>
      <c r="D17">
        <v>946</v>
      </c>
      <c r="E17">
        <v>20</v>
      </c>
      <c r="F17">
        <v>1.0226</v>
      </c>
      <c r="G17">
        <v>1.0228999999999999</v>
      </c>
      <c r="H17" s="27">
        <f t="shared" si="0"/>
        <v>-2.9999999999996696E-4</v>
      </c>
      <c r="I17" s="34">
        <f t="shared" si="1"/>
        <v>1.0227499999999998</v>
      </c>
      <c r="J17" s="27">
        <v>1.0844</v>
      </c>
      <c r="K17" s="27">
        <v>1.0846</v>
      </c>
      <c r="L17" s="27">
        <f t="shared" si="2"/>
        <v>-1.9999999999997797E-4</v>
      </c>
      <c r="M17" s="28">
        <f t="shared" si="3"/>
        <v>1.0845</v>
      </c>
      <c r="N17" s="27">
        <v>1.0777000000000001</v>
      </c>
      <c r="O17" s="27">
        <v>1.0774999999999999</v>
      </c>
      <c r="P17" s="27">
        <f t="shared" si="4"/>
        <v>2.0000000000020002E-4</v>
      </c>
      <c r="Q17" s="28">
        <f t="shared" si="5"/>
        <v>1.0775999999999999</v>
      </c>
      <c r="R17" s="27">
        <f t="shared" si="6"/>
        <v>2.5725000000000096</v>
      </c>
      <c r="S17" s="27">
        <f t="shared" si="7"/>
        <v>2.2275000000000031</v>
      </c>
      <c r="T17" s="27">
        <f t="shared" si="8"/>
        <v>0.34500000000000641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>
        <v>947</v>
      </c>
      <c r="E18">
        <v>20</v>
      </c>
      <c r="F18">
        <v>1.0251999999999999</v>
      </c>
      <c r="G18">
        <v>1.0249999999999999</v>
      </c>
      <c r="H18" s="27">
        <f t="shared" si="0"/>
        <v>1.9999999999997797E-4</v>
      </c>
      <c r="I18" s="34">
        <f t="shared" si="1"/>
        <v>1.0250999999999999</v>
      </c>
      <c r="J18" s="27">
        <v>1.0718000000000001</v>
      </c>
      <c r="K18" s="27">
        <v>1.0717000000000001</v>
      </c>
      <c r="L18" s="27">
        <f t="shared" si="2"/>
        <v>9.9999999999988987E-5</v>
      </c>
      <c r="M18" s="28">
        <f t="shared" si="3"/>
        <v>1.0717500000000002</v>
      </c>
      <c r="N18" s="27">
        <v>1.0654999999999999</v>
      </c>
      <c r="O18" s="27">
        <v>1.0654999999999999</v>
      </c>
      <c r="P18" s="27">
        <f t="shared" si="4"/>
        <v>0</v>
      </c>
      <c r="Q18" s="28">
        <f t="shared" si="5"/>
        <v>1.0654999999999999</v>
      </c>
      <c r="R18" s="27">
        <f t="shared" si="6"/>
        <v>1.817500000000015</v>
      </c>
      <c r="S18" s="27">
        <f t="shared" si="7"/>
        <v>1.5049999999999997</v>
      </c>
      <c r="T18" s="27">
        <f t="shared" si="8"/>
        <v>0.31250000000001532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A19" s="59">
        <v>8</v>
      </c>
      <c r="B19" t="s">
        <v>130</v>
      </c>
      <c r="C19">
        <v>4</v>
      </c>
      <c r="D19">
        <v>948</v>
      </c>
      <c r="E19">
        <v>20</v>
      </c>
      <c r="F19">
        <v>1.0250999999999999</v>
      </c>
      <c r="G19">
        <v>1.0248999999999999</v>
      </c>
      <c r="H19" s="27">
        <f t="shared" si="0"/>
        <v>1.9999999999997797E-4</v>
      </c>
      <c r="I19" s="34">
        <f t="shared" si="1"/>
        <v>1.0249999999999999</v>
      </c>
      <c r="J19" s="27">
        <v>1.0854999999999999</v>
      </c>
      <c r="K19" s="27">
        <v>1.0860000000000001</v>
      </c>
      <c r="L19" s="27">
        <f t="shared" si="2"/>
        <v>-5.0000000000016698E-4</v>
      </c>
      <c r="M19" s="28">
        <f t="shared" si="3"/>
        <v>1.08575</v>
      </c>
      <c r="N19" s="27">
        <v>1.0793999999999999</v>
      </c>
      <c r="O19" s="27">
        <v>1.079</v>
      </c>
      <c r="P19" s="27">
        <f t="shared" si="4"/>
        <v>3.9999999999995595E-4</v>
      </c>
      <c r="Q19" s="28">
        <f t="shared" si="5"/>
        <v>1.0791999999999999</v>
      </c>
      <c r="R19" s="27">
        <f t="shared" si="6"/>
        <v>2.522500000000004</v>
      </c>
      <c r="S19" s="27">
        <f t="shared" si="7"/>
        <v>2.1950000000000012</v>
      </c>
      <c r="T19" s="27">
        <f t="shared" si="8"/>
        <v>0.32750000000000279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5">
      <c r="C20">
        <v>8</v>
      </c>
      <c r="D20">
        <v>949</v>
      </c>
      <c r="E20">
        <v>20</v>
      </c>
      <c r="F20">
        <v>1.0192000000000001</v>
      </c>
      <c r="G20">
        <v>1.0189999999999999</v>
      </c>
      <c r="H20" s="27">
        <f t="shared" si="0"/>
        <v>2.0000000000020002E-4</v>
      </c>
      <c r="I20" s="34">
        <f t="shared" si="1"/>
        <v>1.0190999999999999</v>
      </c>
      <c r="J20" s="27">
        <v>1.0641</v>
      </c>
      <c r="K20" s="27">
        <v>1.0646</v>
      </c>
      <c r="L20" s="60">
        <f t="shared" si="2"/>
        <v>-4.9999999999994493E-4</v>
      </c>
      <c r="M20" s="28">
        <f t="shared" si="3"/>
        <v>1.0643500000000001</v>
      </c>
      <c r="N20" s="27">
        <v>1.0589</v>
      </c>
      <c r="O20" s="27">
        <v>1.0586</v>
      </c>
      <c r="P20" s="27">
        <f t="shared" si="4"/>
        <v>2.9999999999996696E-4</v>
      </c>
      <c r="Q20" s="28">
        <f t="shared" si="5"/>
        <v>1.0587499999999999</v>
      </c>
      <c r="R20" s="27">
        <f t="shared" si="6"/>
        <v>1.7475000000000116</v>
      </c>
      <c r="S20" s="27">
        <f t="shared" si="7"/>
        <v>1.4674999999999983</v>
      </c>
      <c r="T20" s="27">
        <f t="shared" si="8"/>
        <v>0.28000000000001335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5">
      <c r="A21">
        <v>9</v>
      </c>
      <c r="B21" t="s">
        <v>131</v>
      </c>
      <c r="C21">
        <v>4</v>
      </c>
      <c r="D21">
        <v>950</v>
      </c>
      <c r="E21">
        <v>20</v>
      </c>
      <c r="F21">
        <v>1.0103</v>
      </c>
      <c r="G21">
        <v>1.0099</v>
      </c>
      <c r="H21" s="27">
        <f t="shared" si="0"/>
        <v>3.9999999999995595E-4</v>
      </c>
      <c r="I21" s="34">
        <f t="shared" si="1"/>
        <v>1.0101</v>
      </c>
      <c r="J21" s="27">
        <v>1.07</v>
      </c>
      <c r="K21" s="27">
        <v>1.0697000000000001</v>
      </c>
      <c r="L21" s="27">
        <f t="shared" si="2"/>
        <v>2.9999999999996696E-4</v>
      </c>
      <c r="M21" s="28">
        <f t="shared" si="3"/>
        <v>1.0698500000000002</v>
      </c>
      <c r="N21" s="27">
        <v>1.0627</v>
      </c>
      <c r="O21" s="27">
        <v>1.0627</v>
      </c>
      <c r="P21" s="27">
        <f t="shared" si="4"/>
        <v>0</v>
      </c>
      <c r="Q21" s="28">
        <f t="shared" si="5"/>
        <v>1.0627</v>
      </c>
      <c r="R21" s="27">
        <f t="shared" si="6"/>
        <v>2.4725000000000095</v>
      </c>
      <c r="S21" s="27">
        <f t="shared" si="7"/>
        <v>2.1149999999999989</v>
      </c>
      <c r="T21" s="27">
        <f t="shared" si="8"/>
        <v>0.35750000000001059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5">
      <c r="C22">
        <v>8</v>
      </c>
      <c r="D22">
        <v>951</v>
      </c>
      <c r="E22">
        <v>20</v>
      </c>
      <c r="F22">
        <v>1.004</v>
      </c>
      <c r="G22">
        <v>1.0042</v>
      </c>
      <c r="H22" s="27">
        <f t="shared" si="0"/>
        <v>-1.9999999999997797E-4</v>
      </c>
      <c r="I22" s="34">
        <f t="shared" si="1"/>
        <v>1.0041</v>
      </c>
      <c r="J22" s="27">
        <v>1.0496000000000001</v>
      </c>
      <c r="K22" s="27">
        <v>1.0496000000000001</v>
      </c>
      <c r="L22" s="27">
        <f t="shared" si="2"/>
        <v>0</v>
      </c>
      <c r="M22" s="28">
        <f t="shared" si="3"/>
        <v>1.0496000000000001</v>
      </c>
      <c r="N22" s="27">
        <v>1.0430999999999999</v>
      </c>
      <c r="O22" s="29">
        <v>1.0431999999999999</v>
      </c>
      <c r="P22" s="27">
        <f t="shared" si="4"/>
        <v>-9.9999999999988987E-5</v>
      </c>
      <c r="Q22" s="28">
        <f t="shared" si="5"/>
        <v>1.0431499999999998</v>
      </c>
      <c r="R22" s="27">
        <f t="shared" si="6"/>
        <v>1.7600000000000047</v>
      </c>
      <c r="S22" s="27">
        <f t="shared" si="7"/>
        <v>1.4374999999999905</v>
      </c>
      <c r="T22" s="27">
        <f t="shared" si="8"/>
        <v>0.32250000000001422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5">
      <c r="A23">
        <v>10</v>
      </c>
      <c r="B23" t="s">
        <v>132</v>
      </c>
      <c r="C23">
        <v>4</v>
      </c>
      <c r="D23">
        <v>952</v>
      </c>
      <c r="E23">
        <v>20</v>
      </c>
      <c r="F23">
        <v>1.0344</v>
      </c>
      <c r="G23">
        <v>1.0341</v>
      </c>
      <c r="H23" s="27">
        <f>F23-G23</f>
        <v>2.9999999999996696E-4</v>
      </c>
      <c r="I23" s="34">
        <f t="shared" si="1"/>
        <v>1.0342500000000001</v>
      </c>
      <c r="J23" s="27">
        <v>1.0940000000000001</v>
      </c>
      <c r="K23" s="27">
        <v>1.0935999999999999</v>
      </c>
      <c r="L23" s="27">
        <f t="shared" si="2"/>
        <v>4.0000000000017799E-4</v>
      </c>
      <c r="M23" s="28">
        <f t="shared" si="3"/>
        <v>1.0937999999999999</v>
      </c>
      <c r="N23" s="27">
        <v>1.087</v>
      </c>
      <c r="O23" s="29">
        <v>1.087</v>
      </c>
      <c r="P23" s="27">
        <f t="shared" si="4"/>
        <v>0</v>
      </c>
      <c r="Q23" s="28">
        <f t="shared" si="5"/>
        <v>1.087</v>
      </c>
      <c r="R23" s="27">
        <f t="shared" si="6"/>
        <v>2.4624999999999884</v>
      </c>
      <c r="S23" s="27">
        <f t="shared" si="7"/>
        <v>2.1224999999999925</v>
      </c>
      <c r="T23" s="27">
        <f t="shared" si="8"/>
        <v>0.33999999999999586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5">
      <c r="C24">
        <v>8</v>
      </c>
      <c r="D24">
        <v>953</v>
      </c>
      <c r="E24">
        <v>20</v>
      </c>
      <c r="F24">
        <v>1.0215000000000001</v>
      </c>
      <c r="G24">
        <v>1.0216000000000001</v>
      </c>
      <c r="H24" s="27">
        <f>F24-G24</f>
        <v>-9.9999999999988987E-5</v>
      </c>
      <c r="I24" s="34">
        <f t="shared" si="1"/>
        <v>1.02155</v>
      </c>
      <c r="J24" s="27">
        <v>1.0650999999999999</v>
      </c>
      <c r="K24" s="27">
        <v>1.0649</v>
      </c>
      <c r="L24" s="27">
        <f t="shared" si="2"/>
        <v>1.9999999999997797E-4</v>
      </c>
      <c r="M24" s="28">
        <f t="shared" si="3"/>
        <v>1.0649999999999999</v>
      </c>
      <c r="N24" s="27">
        <v>1.0596000000000001</v>
      </c>
      <c r="O24" s="29">
        <v>1.0592999999999999</v>
      </c>
      <c r="P24" s="27">
        <f t="shared" si="4"/>
        <v>3.00000000000189E-4</v>
      </c>
      <c r="Q24" s="28">
        <f t="shared" si="5"/>
        <v>1.05945</v>
      </c>
      <c r="R24" s="27">
        <f t="shared" si="6"/>
        <v>1.6574999999999993</v>
      </c>
      <c r="S24" s="27">
        <f t="shared" si="7"/>
        <v>1.3800000000000023</v>
      </c>
      <c r="T24" s="27">
        <f t="shared" si="8"/>
        <v>0.27749999999999697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5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5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5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5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5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5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5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5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5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5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5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5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5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5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5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5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5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21" sqref="N21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5">
      <c r="A1" s="20"/>
      <c r="B1" s="73" t="s">
        <v>86</v>
      </c>
      <c r="D1" s="104" t="s">
        <v>83</v>
      </c>
      <c r="E1" s="102"/>
      <c r="F1" s="102"/>
      <c r="G1" s="103"/>
      <c r="H1" s="104" t="s">
        <v>84</v>
      </c>
      <c r="I1" s="102"/>
      <c r="J1" s="102"/>
      <c r="K1" s="103"/>
      <c r="L1" s="101" t="s">
        <v>85</v>
      </c>
      <c r="M1" s="102"/>
      <c r="N1" s="102"/>
      <c r="O1" s="103"/>
      <c r="P1" t="s">
        <v>88</v>
      </c>
      <c r="Q1" t="s">
        <v>89</v>
      </c>
      <c r="R1" t="s">
        <v>90</v>
      </c>
    </row>
    <row r="2" spans="1:41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0" t="s">
        <v>94</v>
      </c>
      <c r="Q2" s="71" t="s">
        <v>95</v>
      </c>
      <c r="R2" s="72" t="s">
        <v>96</v>
      </c>
    </row>
    <row r="3" spans="1:41" x14ac:dyDescent="0.25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123</v>
      </c>
      <c r="B4">
        <v>850</v>
      </c>
      <c r="C4" s="19">
        <v>51</v>
      </c>
      <c r="D4">
        <v>29.768799999999999</v>
      </c>
      <c r="E4" s="29">
        <v>29.768599999999999</v>
      </c>
      <c r="F4" s="29">
        <f>D4-E4</f>
        <v>1.9999999999953388E-4</v>
      </c>
      <c r="G4" s="28">
        <f>(D4+E4)/2</f>
        <v>29.768699999999999</v>
      </c>
      <c r="H4" s="29">
        <v>29.771599999999999</v>
      </c>
      <c r="I4" s="27">
        <v>29.771699999999999</v>
      </c>
      <c r="J4" s="60">
        <f t="shared" ref="J4:J27" si="0">H4-I4</f>
        <v>-9.9999999999766942E-5</v>
      </c>
      <c r="K4" s="28">
        <f>(H4+I4)/2</f>
        <v>29.771650000000001</v>
      </c>
      <c r="L4" s="27">
        <v>29.769200000000001</v>
      </c>
      <c r="M4" s="27">
        <v>29.769200000000001</v>
      </c>
      <c r="N4" s="30">
        <f>L4-M4</f>
        <v>0</v>
      </c>
      <c r="O4" s="28">
        <f>(L4+M4)/2</f>
        <v>29.769200000000001</v>
      </c>
      <c r="P4" s="27">
        <f>K4-G4</f>
        <v>2.9500000000020066E-3</v>
      </c>
      <c r="Q4" s="27">
        <f>O4-G4</f>
        <v>5.0000000000238742E-4</v>
      </c>
      <c r="R4" s="27">
        <f>P4-Q4</f>
        <v>2.4499999999996191E-3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52</v>
      </c>
      <c r="D5">
        <v>29.930399999999999</v>
      </c>
      <c r="E5" s="29">
        <v>29.930299999999999</v>
      </c>
      <c r="F5" s="29">
        <f>D5-E5</f>
        <v>9.9999999999766942E-5</v>
      </c>
      <c r="G5" s="28">
        <f>(D5+E5)/2</f>
        <v>29.930349999999997</v>
      </c>
      <c r="H5" s="29">
        <v>30.0136</v>
      </c>
      <c r="I5" s="27">
        <v>30.0137</v>
      </c>
      <c r="J5" s="60">
        <f>H5-I5</f>
        <v>-9.9999999999766942E-5</v>
      </c>
      <c r="K5" s="28">
        <f>(H5+I5)/2</f>
        <v>30.013649999999998</v>
      </c>
      <c r="L5" s="27">
        <v>29.994</v>
      </c>
      <c r="M5" s="27">
        <v>29.994399999999999</v>
      </c>
      <c r="N5" s="30">
        <f>L5-M5</f>
        <v>-3.9999999999906777E-4</v>
      </c>
      <c r="O5" s="28">
        <f>(L5+M5)/2</f>
        <v>29.994199999999999</v>
      </c>
      <c r="P5" s="27">
        <f>K5-G5</f>
        <v>8.3300000000001262E-2</v>
      </c>
      <c r="Q5" s="27">
        <f>O5-G5</f>
        <v>6.3850000000002183E-2</v>
      </c>
      <c r="R5" s="27">
        <f>P5-Q5</f>
        <v>1.9449999999999079E-2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53</v>
      </c>
      <c r="D6">
        <v>32.536000000000001</v>
      </c>
      <c r="E6" s="29">
        <v>32.536299999999997</v>
      </c>
      <c r="F6" s="29">
        <f t="shared" ref="F6:F33" si="1">D6-E6</f>
        <v>-2.9999999999574811E-4</v>
      </c>
      <c r="G6" s="28">
        <f t="shared" ref="G6:G33" si="2">(D6+E6)/2</f>
        <v>32.536149999999999</v>
      </c>
      <c r="H6" s="29">
        <v>32.769599999999997</v>
      </c>
      <c r="I6" s="27">
        <v>32.769100000000002</v>
      </c>
      <c r="J6" s="60">
        <f t="shared" si="0"/>
        <v>4.99999999995282E-4</v>
      </c>
      <c r="K6" s="28">
        <f t="shared" ref="K6:K33" si="3">(H6+I6)/2</f>
        <v>32.769350000000003</v>
      </c>
      <c r="L6" s="27">
        <v>32.764499999999998</v>
      </c>
      <c r="M6" s="27">
        <v>32.764499999999998</v>
      </c>
      <c r="N6" s="29">
        <f t="shared" ref="N6:N33" si="4">L6-M6</f>
        <v>0</v>
      </c>
      <c r="O6" s="28">
        <f t="shared" ref="O6:O33" si="5">(L6+M6)/2</f>
        <v>32.764499999999998</v>
      </c>
      <c r="P6" s="27">
        <f t="shared" ref="P6:P29" si="6">K6-G6</f>
        <v>0.23320000000000363</v>
      </c>
      <c r="Q6" s="27">
        <f t="shared" ref="Q6:Q29" si="7">O6-G6</f>
        <v>0.22834999999999894</v>
      </c>
      <c r="R6" s="27">
        <f t="shared" ref="R6:R29" si="8">P6-Q6</f>
        <v>4.8500000000046839E-3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124</v>
      </c>
      <c r="B7">
        <v>850</v>
      </c>
      <c r="C7" s="19">
        <v>54</v>
      </c>
      <c r="D7" s="25">
        <v>28.683499999999999</v>
      </c>
      <c r="E7" s="25">
        <v>28.683700000000002</v>
      </c>
      <c r="F7" s="29">
        <f t="shared" si="1"/>
        <v>-2.000000000030866E-4</v>
      </c>
      <c r="G7" s="28">
        <f t="shared" si="2"/>
        <v>28.683599999999998</v>
      </c>
      <c r="H7" s="29">
        <v>28.687100000000001</v>
      </c>
      <c r="I7" s="27">
        <v>28.687200000000001</v>
      </c>
      <c r="J7" s="27">
        <f t="shared" si="0"/>
        <v>-9.9999999999766942E-5</v>
      </c>
      <c r="K7" s="28">
        <f t="shared" si="3"/>
        <v>28.687150000000003</v>
      </c>
      <c r="L7" s="27">
        <v>28.685099999999998</v>
      </c>
      <c r="M7" s="27">
        <v>28.685099999999998</v>
      </c>
      <c r="N7" s="29">
        <f t="shared" si="4"/>
        <v>0</v>
      </c>
      <c r="O7" s="28">
        <f t="shared" si="5"/>
        <v>28.685099999999998</v>
      </c>
      <c r="P7" s="27">
        <f t="shared" si="6"/>
        <v>3.5500000000041609E-3</v>
      </c>
      <c r="Q7" s="27">
        <f t="shared" si="7"/>
        <v>1.5000000000000568E-3</v>
      </c>
      <c r="R7" s="27">
        <f t="shared" si="8"/>
        <v>2.0500000000041041E-3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55</v>
      </c>
      <c r="D8" s="25">
        <v>29.4802</v>
      </c>
      <c r="E8" s="25">
        <v>29.4803</v>
      </c>
      <c r="F8" s="29">
        <f t="shared" si="1"/>
        <v>-9.9999999999766942E-5</v>
      </c>
      <c r="G8" s="28">
        <f t="shared" si="2"/>
        <v>29.480249999999998</v>
      </c>
      <c r="H8" s="29">
        <v>29.5291</v>
      </c>
      <c r="I8" s="27">
        <v>29.5291</v>
      </c>
      <c r="J8" s="60">
        <f t="shared" si="0"/>
        <v>0</v>
      </c>
      <c r="K8" s="28">
        <f t="shared" si="3"/>
        <v>29.5291</v>
      </c>
      <c r="L8" s="27">
        <v>29.5181</v>
      </c>
      <c r="M8" s="27">
        <v>29.5182</v>
      </c>
      <c r="N8" s="29">
        <f t="shared" si="4"/>
        <v>-9.9999999999766942E-5</v>
      </c>
      <c r="O8" s="28">
        <f t="shared" si="5"/>
        <v>29.518149999999999</v>
      </c>
      <c r="P8" s="27">
        <f t="shared" si="6"/>
        <v>4.8850000000001614E-2</v>
      </c>
      <c r="Q8" s="27">
        <f t="shared" si="7"/>
        <v>3.7900000000000489E-2</v>
      </c>
      <c r="R8" s="27">
        <f t="shared" si="8"/>
        <v>1.0950000000001125E-2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56</v>
      </c>
      <c r="D9" s="25">
        <v>28.699300000000001</v>
      </c>
      <c r="E9" s="25">
        <v>28.6997</v>
      </c>
      <c r="F9" s="29">
        <f t="shared" si="1"/>
        <v>-3.9999999999906777E-4</v>
      </c>
      <c r="G9" s="28">
        <f t="shared" si="2"/>
        <v>28.6995</v>
      </c>
      <c r="H9" s="29">
        <v>28.911000000000001</v>
      </c>
      <c r="I9" s="27">
        <v>28.910900000000002</v>
      </c>
      <c r="J9" s="60">
        <f t="shared" si="0"/>
        <v>9.9999999999766942E-5</v>
      </c>
      <c r="K9" s="28">
        <f t="shared" si="3"/>
        <v>28.91095</v>
      </c>
      <c r="L9" s="27">
        <v>28.906199999999998</v>
      </c>
      <c r="M9" s="27">
        <v>28.905799999999999</v>
      </c>
      <c r="N9" s="29">
        <f t="shared" si="4"/>
        <v>3.9999999999906777E-4</v>
      </c>
      <c r="O9" s="28">
        <f t="shared" si="5"/>
        <v>28.905999999999999</v>
      </c>
      <c r="P9" s="27">
        <f t="shared" si="6"/>
        <v>0.21144999999999925</v>
      </c>
      <c r="Q9" s="27">
        <f t="shared" si="7"/>
        <v>0.20649999999999835</v>
      </c>
      <c r="R9" s="27">
        <f t="shared" si="8"/>
        <v>4.9500000000008981E-3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125</v>
      </c>
      <c r="B10">
        <v>850</v>
      </c>
      <c r="C10" s="19">
        <v>57</v>
      </c>
      <c r="D10" s="25">
        <v>29.172499999999999</v>
      </c>
      <c r="E10" s="25">
        <v>29.172699999999999</v>
      </c>
      <c r="F10" s="29">
        <f t="shared" si="1"/>
        <v>-1.9999999999953388E-4</v>
      </c>
      <c r="G10" s="28">
        <f t="shared" si="2"/>
        <v>29.172599999999999</v>
      </c>
      <c r="H10" s="29">
        <v>29.173999999999999</v>
      </c>
      <c r="I10" s="27">
        <v>29.174499999999998</v>
      </c>
      <c r="J10" s="27">
        <f t="shared" si="0"/>
        <v>-4.9999999999883471E-4</v>
      </c>
      <c r="K10" s="28">
        <f t="shared" si="3"/>
        <v>29.174250000000001</v>
      </c>
      <c r="L10" s="27">
        <v>29.1737</v>
      </c>
      <c r="M10" s="27">
        <v>29.1737</v>
      </c>
      <c r="N10" s="29">
        <f t="shared" si="4"/>
        <v>0</v>
      </c>
      <c r="O10" s="28">
        <f t="shared" si="5"/>
        <v>29.1737</v>
      </c>
      <c r="P10" s="27">
        <f t="shared" si="6"/>
        <v>1.6500000000014836E-3</v>
      </c>
      <c r="Q10" s="27">
        <f t="shared" si="7"/>
        <v>1.1000000000009891E-3</v>
      </c>
      <c r="R10" s="27">
        <f t="shared" si="8"/>
        <v>5.5000000000049454E-4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58</v>
      </c>
      <c r="D11" s="25">
        <v>31.717400000000001</v>
      </c>
      <c r="E11" s="25">
        <v>31.717700000000001</v>
      </c>
      <c r="F11" s="29">
        <f t="shared" si="1"/>
        <v>-2.9999999999930083E-4</v>
      </c>
      <c r="G11" s="28">
        <f t="shared" si="2"/>
        <v>31.717550000000003</v>
      </c>
      <c r="H11" s="29">
        <v>31.754300000000001</v>
      </c>
      <c r="I11" s="27">
        <v>31.754300000000001</v>
      </c>
      <c r="J11" s="60">
        <f t="shared" si="0"/>
        <v>0</v>
      </c>
      <c r="K11" s="28">
        <f t="shared" si="3"/>
        <v>31.754300000000001</v>
      </c>
      <c r="L11" s="27">
        <v>31.750699999999998</v>
      </c>
      <c r="M11" s="27">
        <v>31.750499999999999</v>
      </c>
      <c r="N11" s="29">
        <f t="shared" si="4"/>
        <v>1.9999999999953388E-4</v>
      </c>
      <c r="O11" s="28">
        <f t="shared" si="5"/>
        <v>31.750599999999999</v>
      </c>
      <c r="P11" s="27">
        <f t="shared" si="6"/>
        <v>3.674999999999784E-2</v>
      </c>
      <c r="Q11" s="27">
        <f t="shared" si="7"/>
        <v>3.3049999999995805E-2</v>
      </c>
      <c r="R11" s="27">
        <f t="shared" si="8"/>
        <v>3.700000000002035E-3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59</v>
      </c>
      <c r="D12" s="25">
        <v>28.975100000000001</v>
      </c>
      <c r="E12" s="25">
        <v>28.974900000000002</v>
      </c>
      <c r="F12" s="29">
        <f t="shared" si="1"/>
        <v>1.9999999999953388E-4</v>
      </c>
      <c r="G12" s="28">
        <f t="shared" si="2"/>
        <v>28.975000000000001</v>
      </c>
      <c r="H12" s="29">
        <v>29.156500000000001</v>
      </c>
      <c r="I12" s="27">
        <v>29.156400000000001</v>
      </c>
      <c r="J12" s="60">
        <f t="shared" si="0"/>
        <v>9.9999999999766942E-5</v>
      </c>
      <c r="K12" s="28">
        <f t="shared" si="3"/>
        <v>29.15645</v>
      </c>
      <c r="L12" s="27">
        <v>29.153099999999998</v>
      </c>
      <c r="M12" s="27">
        <v>29.153099999999998</v>
      </c>
      <c r="N12" s="29">
        <f t="shared" si="4"/>
        <v>0</v>
      </c>
      <c r="O12" s="28">
        <f t="shared" si="5"/>
        <v>29.153099999999998</v>
      </c>
      <c r="P12" s="27">
        <f t="shared" si="6"/>
        <v>0.18144999999999811</v>
      </c>
      <c r="Q12" s="27">
        <f t="shared" si="7"/>
        <v>0.17809999999999704</v>
      </c>
      <c r="R12" s="27">
        <f t="shared" si="8"/>
        <v>3.3500000000010743E-3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126</v>
      </c>
      <c r="B13">
        <v>850</v>
      </c>
      <c r="C13" s="19">
        <v>60</v>
      </c>
      <c r="D13" s="25">
        <v>31.369299999999999</v>
      </c>
      <c r="E13" s="25">
        <v>31.369800000000001</v>
      </c>
      <c r="F13" s="29">
        <f t="shared" si="1"/>
        <v>-5.0000000000238742E-4</v>
      </c>
      <c r="G13" s="28">
        <f t="shared" si="2"/>
        <v>31.36955</v>
      </c>
      <c r="H13" s="29">
        <v>31.371600000000001</v>
      </c>
      <c r="I13" s="27">
        <v>31.371400000000001</v>
      </c>
      <c r="J13" s="60">
        <f t="shared" si="0"/>
        <v>1.9999999999953388E-4</v>
      </c>
      <c r="K13" s="28">
        <f t="shared" si="3"/>
        <v>31.371500000000001</v>
      </c>
      <c r="L13" s="27">
        <v>31.370699999999999</v>
      </c>
      <c r="M13" s="27">
        <v>31.370200000000001</v>
      </c>
      <c r="N13" s="29">
        <f t="shared" si="4"/>
        <v>4.9999999999883471E-4</v>
      </c>
      <c r="O13" s="28">
        <f t="shared" si="5"/>
        <v>31.370449999999998</v>
      </c>
      <c r="P13" s="27">
        <f t="shared" si="6"/>
        <v>1.9500000000007844E-3</v>
      </c>
      <c r="Q13" s="27">
        <f t="shared" si="7"/>
        <v>8.9999999999790248E-4</v>
      </c>
      <c r="R13" s="27">
        <f t="shared" si="8"/>
        <v>1.050000000002882E-3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61</v>
      </c>
      <c r="D14" s="25">
        <v>31.339200000000002</v>
      </c>
      <c r="E14" s="25">
        <v>31.339400000000001</v>
      </c>
      <c r="F14" s="29">
        <f t="shared" si="1"/>
        <v>-1.9999999999953388E-4</v>
      </c>
      <c r="G14" s="28">
        <f t="shared" si="2"/>
        <v>31.339300000000001</v>
      </c>
      <c r="H14" s="29">
        <v>31.503599999999999</v>
      </c>
      <c r="I14" s="27">
        <v>31.503299999999999</v>
      </c>
      <c r="J14" s="60">
        <f t="shared" si="0"/>
        <v>2.9999999999930083E-4</v>
      </c>
      <c r="K14" s="28">
        <f t="shared" si="3"/>
        <v>31.503450000000001</v>
      </c>
      <c r="L14" s="27">
        <v>31.4879</v>
      </c>
      <c r="M14" s="27">
        <v>31.4876</v>
      </c>
      <c r="N14" s="29">
        <f t="shared" si="4"/>
        <v>2.9999999999930083E-4</v>
      </c>
      <c r="O14" s="28">
        <f t="shared" si="5"/>
        <v>31.487749999999998</v>
      </c>
      <c r="P14" s="27">
        <f t="shared" si="6"/>
        <v>0.16414999999999935</v>
      </c>
      <c r="Q14" s="27">
        <f t="shared" si="7"/>
        <v>0.14844999999999686</v>
      </c>
      <c r="R14" s="27">
        <f t="shared" si="8"/>
        <v>1.570000000000249E-2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62</v>
      </c>
      <c r="D15" s="25">
        <v>29.8566</v>
      </c>
      <c r="E15" s="25">
        <v>29.8566</v>
      </c>
      <c r="F15" s="29">
        <f t="shared" si="1"/>
        <v>0</v>
      </c>
      <c r="G15" s="28">
        <f t="shared" si="2"/>
        <v>29.8566</v>
      </c>
      <c r="H15" s="29">
        <v>30.086400000000001</v>
      </c>
      <c r="I15" s="27">
        <v>30.086200000000002</v>
      </c>
      <c r="J15" s="27">
        <f t="shared" si="0"/>
        <v>1.9999999999953388E-4</v>
      </c>
      <c r="K15" s="28">
        <f t="shared" si="3"/>
        <v>30.086300000000001</v>
      </c>
      <c r="L15" s="27">
        <v>30.080400000000001</v>
      </c>
      <c r="M15" s="27">
        <v>30.080500000000001</v>
      </c>
      <c r="N15" s="29">
        <f t="shared" si="4"/>
        <v>-9.9999999999766942E-5</v>
      </c>
      <c r="O15" s="28">
        <f t="shared" si="5"/>
        <v>30.080449999999999</v>
      </c>
      <c r="P15" s="27">
        <f t="shared" si="6"/>
        <v>0.22970000000000113</v>
      </c>
      <c r="Q15" s="27">
        <f t="shared" si="7"/>
        <v>0.22384999999999877</v>
      </c>
      <c r="R15" s="27">
        <f t="shared" si="8"/>
        <v>5.8500000000023533E-3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127</v>
      </c>
      <c r="B16">
        <v>850</v>
      </c>
      <c r="C16" s="19">
        <v>63</v>
      </c>
      <c r="D16" s="25">
        <v>28.751300000000001</v>
      </c>
      <c r="E16" s="25">
        <v>28.7514</v>
      </c>
      <c r="F16" s="29">
        <f t="shared" si="1"/>
        <v>-9.9999999999766942E-5</v>
      </c>
      <c r="G16" s="28">
        <f t="shared" si="2"/>
        <v>28.751350000000002</v>
      </c>
      <c r="H16" s="29">
        <v>28.7545</v>
      </c>
      <c r="I16" s="27">
        <v>28.754799999999999</v>
      </c>
      <c r="J16" s="27">
        <f t="shared" si="0"/>
        <v>-2.9999999999930083E-4</v>
      </c>
      <c r="K16" s="28">
        <f t="shared" si="3"/>
        <v>28.754649999999998</v>
      </c>
      <c r="L16" s="27">
        <v>28.752500000000001</v>
      </c>
      <c r="M16" s="27">
        <v>28.751999999999999</v>
      </c>
      <c r="N16" s="29">
        <f t="shared" si="4"/>
        <v>5.0000000000238742E-4</v>
      </c>
      <c r="O16" s="28">
        <f t="shared" si="5"/>
        <v>28.75225</v>
      </c>
      <c r="P16" s="27">
        <f t="shared" si="6"/>
        <v>3.2999999999958618E-3</v>
      </c>
      <c r="Q16" s="27">
        <f t="shared" si="7"/>
        <v>8.9999999999790248E-4</v>
      </c>
      <c r="R16" s="69">
        <f t="shared" si="8"/>
        <v>2.3999999999979593E-3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64</v>
      </c>
      <c r="D17" s="25">
        <v>29.723600000000001</v>
      </c>
      <c r="E17" s="25">
        <v>29.723099999999999</v>
      </c>
      <c r="F17" s="29">
        <f t="shared" si="1"/>
        <v>5.0000000000238742E-4</v>
      </c>
      <c r="G17" s="28">
        <f t="shared" si="2"/>
        <v>29.72335</v>
      </c>
      <c r="H17" s="27">
        <v>29.8246</v>
      </c>
      <c r="I17" s="27">
        <v>29.8245</v>
      </c>
      <c r="J17" s="60">
        <f t="shared" si="0"/>
        <v>9.9999999999766942E-5</v>
      </c>
      <c r="K17" s="28">
        <f t="shared" si="3"/>
        <v>29.824550000000002</v>
      </c>
      <c r="L17" s="27">
        <v>29.811699999999998</v>
      </c>
      <c r="M17" s="27">
        <v>29.811599999999999</v>
      </c>
      <c r="N17" s="29">
        <f t="shared" si="4"/>
        <v>9.9999999999766942E-5</v>
      </c>
      <c r="O17" s="28">
        <f t="shared" si="5"/>
        <v>29.81165</v>
      </c>
      <c r="P17" s="27">
        <f t="shared" si="6"/>
        <v>0.10120000000000218</v>
      </c>
      <c r="Q17" s="27">
        <f t="shared" si="7"/>
        <v>8.8300000000000267E-2</v>
      </c>
      <c r="R17" s="27">
        <f t="shared" si="8"/>
        <v>1.290000000000191E-2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65</v>
      </c>
      <c r="D18" s="25">
        <v>30.235600000000002</v>
      </c>
      <c r="E18" s="25">
        <v>30.235700000000001</v>
      </c>
      <c r="F18" s="29">
        <f t="shared" si="1"/>
        <v>-9.9999999999766942E-5</v>
      </c>
      <c r="G18" s="28">
        <f t="shared" si="2"/>
        <v>30.23565</v>
      </c>
      <c r="H18" s="29">
        <v>30.552600000000002</v>
      </c>
      <c r="I18" s="27">
        <v>30.552299999999999</v>
      </c>
      <c r="J18" s="27">
        <f t="shared" si="0"/>
        <v>3.0000000000285354E-4</v>
      </c>
      <c r="K18" s="28">
        <f t="shared" si="3"/>
        <v>30.55245</v>
      </c>
      <c r="L18" s="27">
        <v>30.5459</v>
      </c>
      <c r="M18" s="27">
        <v>30.5456</v>
      </c>
      <c r="N18" s="30">
        <f t="shared" si="4"/>
        <v>2.9999999999930083E-4</v>
      </c>
      <c r="O18" s="28">
        <f t="shared" si="5"/>
        <v>30.545749999999998</v>
      </c>
      <c r="P18" s="27">
        <f t="shared" si="6"/>
        <v>0.31680000000000064</v>
      </c>
      <c r="Q18" s="27">
        <f t="shared" si="7"/>
        <v>0.31009999999999849</v>
      </c>
      <c r="R18" s="27">
        <f t="shared" si="8"/>
        <v>6.7000000000021487E-3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128</v>
      </c>
      <c r="B19">
        <v>850</v>
      </c>
      <c r="C19" s="19">
        <v>66</v>
      </c>
      <c r="D19" s="25">
        <v>28.8108</v>
      </c>
      <c r="E19" s="25">
        <v>28.810500000000001</v>
      </c>
      <c r="F19" s="29">
        <f t="shared" si="1"/>
        <v>2.9999999999930083E-4</v>
      </c>
      <c r="G19" s="28">
        <f t="shared" si="2"/>
        <v>28.810650000000003</v>
      </c>
      <c r="H19" s="27">
        <v>28.875599999999999</v>
      </c>
      <c r="I19" s="27">
        <v>28.875499999999999</v>
      </c>
      <c r="J19" s="27">
        <f t="shared" si="0"/>
        <v>9.9999999999766942E-5</v>
      </c>
      <c r="K19" s="28">
        <f t="shared" si="3"/>
        <v>28.875549999999997</v>
      </c>
      <c r="L19" s="27">
        <v>28.828399999999998</v>
      </c>
      <c r="M19" s="27">
        <v>28.828099999999999</v>
      </c>
      <c r="N19" s="29">
        <f t="shared" si="4"/>
        <v>2.9999999999930083E-4</v>
      </c>
      <c r="O19" s="28">
        <f t="shared" si="5"/>
        <v>28.828249999999997</v>
      </c>
      <c r="P19" s="27">
        <f t="shared" si="6"/>
        <v>6.4899999999994407E-2</v>
      </c>
      <c r="Q19" s="27">
        <f t="shared" si="7"/>
        <v>1.7599999999994509E-2</v>
      </c>
      <c r="R19" s="27">
        <f t="shared" si="8"/>
        <v>4.7299999999999898E-2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67</v>
      </c>
      <c r="D20" s="25">
        <v>29.397500000000001</v>
      </c>
      <c r="E20" s="25">
        <v>29.396999999999998</v>
      </c>
      <c r="F20" s="29">
        <f t="shared" si="1"/>
        <v>5.0000000000238742E-4</v>
      </c>
      <c r="G20" s="28">
        <f t="shared" si="2"/>
        <v>29.39725</v>
      </c>
      <c r="H20" s="29">
        <v>29.529599999999999</v>
      </c>
      <c r="I20" s="27">
        <v>29.5291</v>
      </c>
      <c r="J20" s="27">
        <f t="shared" si="0"/>
        <v>4.9999999999883471E-4</v>
      </c>
      <c r="K20" s="28">
        <f t="shared" si="3"/>
        <v>29.529350000000001</v>
      </c>
      <c r="L20" s="27">
        <v>29.484500000000001</v>
      </c>
      <c r="M20" s="27">
        <v>29.484999999999999</v>
      </c>
      <c r="N20" s="29">
        <f t="shared" si="4"/>
        <v>-4.9999999999883471E-4</v>
      </c>
      <c r="O20" s="28">
        <f t="shared" si="5"/>
        <v>29.484749999999998</v>
      </c>
      <c r="P20" s="27">
        <f t="shared" si="6"/>
        <v>0.13210000000000122</v>
      </c>
      <c r="Q20" s="27">
        <f t="shared" si="7"/>
        <v>8.7499999999998579E-2</v>
      </c>
      <c r="R20" s="27">
        <f t="shared" si="8"/>
        <v>4.4600000000002638E-2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68</v>
      </c>
      <c r="D21" s="25">
        <v>28.825399999999998</v>
      </c>
      <c r="E21" s="29">
        <v>28.825099999999999</v>
      </c>
      <c r="F21" s="29">
        <f t="shared" si="1"/>
        <v>2.9999999999930083E-4</v>
      </c>
      <c r="G21" s="28">
        <f t="shared" si="2"/>
        <v>28.825249999999997</v>
      </c>
      <c r="H21" s="29">
        <v>28.9422</v>
      </c>
      <c r="I21" s="27">
        <v>28.942499999999999</v>
      </c>
      <c r="J21" s="27">
        <f t="shared" si="0"/>
        <v>-2.9999999999930083E-4</v>
      </c>
      <c r="K21" s="28">
        <f t="shared" si="3"/>
        <v>28.942349999999998</v>
      </c>
      <c r="L21" s="27">
        <v>28.935400000000001</v>
      </c>
      <c r="M21" s="27">
        <v>28.935199999999998</v>
      </c>
      <c r="N21" s="30">
        <f t="shared" si="4"/>
        <v>2.000000000030866E-4</v>
      </c>
      <c r="O21" s="28">
        <f t="shared" si="5"/>
        <v>28.935299999999998</v>
      </c>
      <c r="P21" s="27">
        <f t="shared" si="6"/>
        <v>0.11710000000000065</v>
      </c>
      <c r="Q21" s="27">
        <f t="shared" si="7"/>
        <v>0.11005000000000109</v>
      </c>
      <c r="R21" s="27">
        <f t="shared" si="8"/>
        <v>7.0499999999995566E-3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129</v>
      </c>
      <c r="B22">
        <v>850</v>
      </c>
      <c r="C22" s="19">
        <v>69</v>
      </c>
      <c r="D22">
        <v>29.433499999999999</v>
      </c>
      <c r="E22" s="29">
        <v>29.433900000000001</v>
      </c>
      <c r="F22" s="29">
        <f t="shared" si="1"/>
        <v>-4.0000000000262048E-4</v>
      </c>
      <c r="G22" s="28">
        <f t="shared" si="2"/>
        <v>29.433700000000002</v>
      </c>
      <c r="H22" s="27">
        <v>29.438099999999999</v>
      </c>
      <c r="I22" s="27">
        <v>29.437999999999999</v>
      </c>
      <c r="J22" s="27">
        <f t="shared" si="0"/>
        <v>9.9999999999766942E-5</v>
      </c>
      <c r="K22" s="28">
        <f t="shared" si="3"/>
        <v>29.438049999999997</v>
      </c>
      <c r="L22" s="27">
        <v>29.435400000000001</v>
      </c>
      <c r="M22" s="27">
        <v>29.435700000000001</v>
      </c>
      <c r="N22" s="29">
        <f t="shared" si="4"/>
        <v>-2.9999999999930083E-4</v>
      </c>
      <c r="O22" s="28">
        <f t="shared" si="5"/>
        <v>29.435549999999999</v>
      </c>
      <c r="P22" s="27">
        <f t="shared" si="6"/>
        <v>4.349999999995191E-3</v>
      </c>
      <c r="Q22" s="27">
        <f t="shared" si="7"/>
        <v>1.8499999999974648E-3</v>
      </c>
      <c r="R22" s="69">
        <f t="shared" si="8"/>
        <v>2.4999999999977263E-3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70</v>
      </c>
      <c r="D23">
        <v>29.429400000000001</v>
      </c>
      <c r="E23" s="29">
        <v>29.428899999999999</v>
      </c>
      <c r="F23" s="29">
        <f t="shared" si="1"/>
        <v>5.0000000000238742E-4</v>
      </c>
      <c r="G23" s="28">
        <f t="shared" si="2"/>
        <v>29.42915</v>
      </c>
      <c r="H23" s="27">
        <v>29.5654</v>
      </c>
      <c r="I23" s="27">
        <v>29.565100000000001</v>
      </c>
      <c r="J23" s="60">
        <f t="shared" si="0"/>
        <v>2.9999999999930083E-4</v>
      </c>
      <c r="K23" s="28">
        <f t="shared" si="3"/>
        <v>29.565249999999999</v>
      </c>
      <c r="L23" s="27">
        <v>29.5275</v>
      </c>
      <c r="M23" s="27">
        <v>29.527999999999999</v>
      </c>
      <c r="N23" s="29">
        <f t="shared" si="4"/>
        <v>-4.9999999999883471E-4</v>
      </c>
      <c r="O23" s="28">
        <f t="shared" si="5"/>
        <v>29.527749999999997</v>
      </c>
      <c r="P23" s="27">
        <f t="shared" si="6"/>
        <v>0.136099999999999</v>
      </c>
      <c r="Q23" s="27">
        <f t="shared" si="7"/>
        <v>9.8599999999997578E-2</v>
      </c>
      <c r="R23" s="27">
        <f t="shared" si="8"/>
        <v>3.7500000000001421E-2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71</v>
      </c>
      <c r="D24">
        <v>30.799299999999999</v>
      </c>
      <c r="E24" s="29">
        <v>30.7989</v>
      </c>
      <c r="F24" s="29">
        <f t="shared" si="1"/>
        <v>3.9999999999906777E-4</v>
      </c>
      <c r="G24" s="28">
        <f t="shared" si="2"/>
        <v>30.799099999999999</v>
      </c>
      <c r="H24" s="27">
        <v>30.9467</v>
      </c>
      <c r="I24" s="27">
        <v>30.9467</v>
      </c>
      <c r="J24" s="27">
        <f t="shared" si="0"/>
        <v>0</v>
      </c>
      <c r="K24" s="28">
        <f t="shared" si="3"/>
        <v>30.9467</v>
      </c>
      <c r="L24" s="27">
        <v>30.9407</v>
      </c>
      <c r="M24" s="27">
        <v>30.941199999999998</v>
      </c>
      <c r="N24" s="30">
        <f t="shared" si="4"/>
        <v>-4.9999999999883471E-4</v>
      </c>
      <c r="O24" s="28">
        <f t="shared" si="5"/>
        <v>30.940950000000001</v>
      </c>
      <c r="P24" s="27">
        <f t="shared" si="6"/>
        <v>0.14760000000000062</v>
      </c>
      <c r="Q24" s="27">
        <f t="shared" si="7"/>
        <v>0.14185000000000159</v>
      </c>
      <c r="R24" s="27">
        <f t="shared" si="8"/>
        <v>5.7499999999990337E-3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 t="s">
        <v>130</v>
      </c>
      <c r="B25">
        <v>850</v>
      </c>
      <c r="C25" s="19">
        <v>72</v>
      </c>
      <c r="D25" s="25">
        <v>30.6983</v>
      </c>
      <c r="E25" s="25">
        <v>30.6982</v>
      </c>
      <c r="F25" s="29">
        <f t="shared" si="1"/>
        <v>9.9999999999766942E-5</v>
      </c>
      <c r="G25" s="28">
        <f t="shared" si="2"/>
        <v>30.698250000000002</v>
      </c>
      <c r="H25" s="27">
        <v>30.706600000000002</v>
      </c>
      <c r="I25" s="27">
        <v>30.706600000000002</v>
      </c>
      <c r="J25" s="27">
        <f t="shared" si="0"/>
        <v>0</v>
      </c>
      <c r="K25" s="28">
        <f t="shared" si="3"/>
        <v>30.706600000000002</v>
      </c>
      <c r="L25" s="27">
        <v>30.701499999999999</v>
      </c>
      <c r="M25" s="27">
        <v>30.701599999999999</v>
      </c>
      <c r="N25" s="29">
        <f t="shared" si="4"/>
        <v>-9.9999999999766942E-5</v>
      </c>
      <c r="O25" s="28">
        <f t="shared" si="5"/>
        <v>30.701549999999997</v>
      </c>
      <c r="P25" s="27">
        <f t="shared" si="6"/>
        <v>8.3500000000000796E-3</v>
      </c>
      <c r="Q25" s="27">
        <f t="shared" si="7"/>
        <v>3.2999999999958618E-3</v>
      </c>
      <c r="R25" s="27">
        <f t="shared" si="8"/>
        <v>5.0500000000042178E-3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73</v>
      </c>
      <c r="D26" s="25">
        <v>28.765999999999998</v>
      </c>
      <c r="E26" s="25">
        <v>28.765999999999998</v>
      </c>
      <c r="F26" s="29">
        <f t="shared" si="1"/>
        <v>0</v>
      </c>
      <c r="G26" s="28">
        <f t="shared" si="2"/>
        <v>28.765999999999998</v>
      </c>
      <c r="H26" s="27">
        <v>28.8932</v>
      </c>
      <c r="I26" s="27">
        <v>28.8933</v>
      </c>
      <c r="J26" s="60">
        <f t="shared" si="0"/>
        <v>-9.9999999999766942E-5</v>
      </c>
      <c r="K26" s="28">
        <f t="shared" si="3"/>
        <v>28.893250000000002</v>
      </c>
      <c r="L26" s="27">
        <v>28.8629</v>
      </c>
      <c r="M26" s="27">
        <v>28.8629</v>
      </c>
      <c r="N26" s="29">
        <f t="shared" si="4"/>
        <v>0</v>
      </c>
      <c r="O26" s="28">
        <f t="shared" si="5"/>
        <v>28.8629</v>
      </c>
      <c r="P26" s="27">
        <f t="shared" si="6"/>
        <v>0.12725000000000364</v>
      </c>
      <c r="Q26" s="27">
        <f t="shared" si="7"/>
        <v>9.690000000000154E-2</v>
      </c>
      <c r="R26" s="27">
        <f t="shared" si="8"/>
        <v>3.0350000000002098E-2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19">
        <v>74</v>
      </c>
      <c r="D27" s="25">
        <v>28.3536</v>
      </c>
      <c r="E27" s="29">
        <v>28.3536</v>
      </c>
      <c r="F27" s="29">
        <f t="shared" si="1"/>
        <v>0</v>
      </c>
      <c r="G27" s="28">
        <f t="shared" si="2"/>
        <v>28.3536</v>
      </c>
      <c r="H27" s="27">
        <v>28.558800000000002</v>
      </c>
      <c r="I27" s="27">
        <v>28.558900000000001</v>
      </c>
      <c r="J27" s="60">
        <f t="shared" si="0"/>
        <v>-9.9999999999766942E-5</v>
      </c>
      <c r="K27" s="28">
        <f t="shared" si="3"/>
        <v>28.55885</v>
      </c>
      <c r="L27" s="27">
        <v>28.551500000000001</v>
      </c>
      <c r="M27" s="27">
        <v>28.551600000000001</v>
      </c>
      <c r="N27" s="29">
        <f t="shared" si="4"/>
        <v>-9.9999999999766942E-5</v>
      </c>
      <c r="O27" s="28">
        <f t="shared" si="5"/>
        <v>28.551549999999999</v>
      </c>
      <c r="P27" s="27">
        <f t="shared" si="6"/>
        <v>0.20524999999999949</v>
      </c>
      <c r="Q27" s="27">
        <f t="shared" si="7"/>
        <v>0.19794999999999874</v>
      </c>
      <c r="R27" s="27">
        <f t="shared" si="8"/>
        <v>7.3000000000007503E-3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 t="s">
        <v>131</v>
      </c>
      <c r="B28">
        <v>850</v>
      </c>
      <c r="C28" s="19">
        <v>75</v>
      </c>
      <c r="D28">
        <v>30.2134</v>
      </c>
      <c r="E28" s="29">
        <v>30.2133</v>
      </c>
      <c r="F28" s="27">
        <f t="shared" si="1"/>
        <v>9.9999999999766942E-5</v>
      </c>
      <c r="G28" s="28">
        <f t="shared" si="2"/>
        <v>30.213349999999998</v>
      </c>
      <c r="H28" s="27">
        <v>30.226900000000001</v>
      </c>
      <c r="I28" s="27">
        <v>30.226600000000001</v>
      </c>
      <c r="J28" s="60">
        <f t="shared" ref="J28:J33" si="9">H28-I28</f>
        <v>2.9999999999930083E-4</v>
      </c>
      <c r="K28" s="28">
        <f t="shared" si="3"/>
        <v>30.226750000000003</v>
      </c>
      <c r="L28" s="27">
        <v>30.2194</v>
      </c>
      <c r="M28" s="27">
        <v>30.219899999999999</v>
      </c>
      <c r="N28" s="29">
        <f t="shared" si="4"/>
        <v>-4.9999999999883471E-4</v>
      </c>
      <c r="O28" s="28">
        <f t="shared" si="5"/>
        <v>30.219650000000001</v>
      </c>
      <c r="P28" s="27">
        <f t="shared" si="6"/>
        <v>1.3400000000004297E-2</v>
      </c>
      <c r="Q28" s="27">
        <f t="shared" si="7"/>
        <v>6.3000000000030809E-3</v>
      </c>
      <c r="R28" s="27">
        <f t="shared" si="8"/>
        <v>7.1000000000012164E-3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B29">
        <v>90</v>
      </c>
      <c r="C29" s="19">
        <v>76</v>
      </c>
      <c r="D29">
        <v>29.671700000000001</v>
      </c>
      <c r="E29" s="29">
        <v>29.671500000000002</v>
      </c>
      <c r="F29" s="27">
        <f t="shared" si="1"/>
        <v>1.9999999999953388E-4</v>
      </c>
      <c r="G29" s="28">
        <f t="shared" si="2"/>
        <v>29.671600000000002</v>
      </c>
      <c r="H29" s="27">
        <v>29.708400000000001</v>
      </c>
      <c r="I29" s="27">
        <v>29.708500000000001</v>
      </c>
      <c r="J29" s="60">
        <f t="shared" si="9"/>
        <v>-9.9999999999766942E-5</v>
      </c>
      <c r="K29" s="28">
        <f t="shared" si="3"/>
        <v>29.708449999999999</v>
      </c>
      <c r="L29" s="27">
        <v>29.694299999999998</v>
      </c>
      <c r="M29" s="27">
        <v>29.694800000000001</v>
      </c>
      <c r="N29" s="29">
        <f t="shared" si="4"/>
        <v>-5.0000000000238742E-4</v>
      </c>
      <c r="O29" s="28">
        <f t="shared" si="5"/>
        <v>29.69455</v>
      </c>
      <c r="P29" s="27">
        <f t="shared" si="6"/>
        <v>3.6849999999997607E-2</v>
      </c>
      <c r="Q29" s="27">
        <f t="shared" si="7"/>
        <v>2.2949999999998028E-2</v>
      </c>
      <c r="R29" s="27">
        <f t="shared" si="8"/>
        <v>1.3899999999999579E-2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77</v>
      </c>
      <c r="D30">
        <v>31.497199999999999</v>
      </c>
      <c r="E30" s="29">
        <v>31.497599999999998</v>
      </c>
      <c r="F30" s="27">
        <f t="shared" si="1"/>
        <v>-3.9999999999906777E-4</v>
      </c>
      <c r="G30" s="28">
        <f t="shared" si="2"/>
        <v>31.497399999999999</v>
      </c>
      <c r="H30" s="27">
        <v>31.585899999999999</v>
      </c>
      <c r="I30" s="27">
        <v>31.585899999999999</v>
      </c>
      <c r="J30" s="60">
        <f t="shared" si="9"/>
        <v>0</v>
      </c>
      <c r="K30" s="28">
        <f t="shared" si="3"/>
        <v>31.585899999999999</v>
      </c>
      <c r="L30" s="27">
        <v>31.580300000000001</v>
      </c>
      <c r="M30" s="27">
        <v>31.5806</v>
      </c>
      <c r="N30" s="29">
        <f t="shared" si="4"/>
        <v>-2.9999999999930083E-4</v>
      </c>
      <c r="O30" s="28">
        <f t="shared" si="5"/>
        <v>31.580449999999999</v>
      </c>
      <c r="P30" s="27">
        <f>K30-G30</f>
        <v>8.8499999999999801E-2</v>
      </c>
      <c r="Q30" s="27">
        <f>O30-G30</f>
        <v>8.3050000000000068E-2</v>
      </c>
      <c r="R30" s="27">
        <f>P30-Q30</f>
        <v>5.4499999999997328E-3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6" t="s">
        <v>132</v>
      </c>
      <c r="B31" s="66">
        <v>850</v>
      </c>
      <c r="C31" s="19">
        <v>78</v>
      </c>
      <c r="D31" s="27">
        <v>28.444900000000001</v>
      </c>
      <c r="E31" s="29">
        <v>28.445</v>
      </c>
      <c r="F31" s="27">
        <f t="shared" si="1"/>
        <v>-9.9999999999766942E-5</v>
      </c>
      <c r="G31" s="28">
        <f t="shared" si="2"/>
        <v>28.444949999999999</v>
      </c>
      <c r="H31" s="27">
        <v>28.4755</v>
      </c>
      <c r="I31" s="27">
        <v>28.4757</v>
      </c>
      <c r="J31" s="60">
        <f t="shared" si="9"/>
        <v>-1.9999999999953388E-4</v>
      </c>
      <c r="K31" s="28">
        <f t="shared" si="3"/>
        <v>28.4756</v>
      </c>
      <c r="L31" s="27">
        <v>28.455400000000001</v>
      </c>
      <c r="M31" s="27">
        <v>28.4557</v>
      </c>
      <c r="N31" s="29">
        <f t="shared" si="4"/>
        <v>-2.9999999999930083E-4</v>
      </c>
      <c r="O31" s="28">
        <f t="shared" si="5"/>
        <v>28.455550000000002</v>
      </c>
      <c r="P31" s="27">
        <f>K31-G31</f>
        <v>3.0650000000001398E-2</v>
      </c>
      <c r="Q31" s="27">
        <f>O31-G31</f>
        <v>1.0600000000003718E-2</v>
      </c>
      <c r="R31" s="27">
        <f>P31-Q31</f>
        <v>2.0049999999997681E-2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6"/>
      <c r="B32" s="66">
        <v>90</v>
      </c>
      <c r="C32" s="19">
        <v>79</v>
      </c>
      <c r="D32" s="29">
        <v>28.436900000000001</v>
      </c>
      <c r="E32" s="29">
        <v>28.436599999999999</v>
      </c>
      <c r="F32" s="27">
        <f t="shared" si="1"/>
        <v>3.0000000000285354E-4</v>
      </c>
      <c r="G32" s="28">
        <f t="shared" si="2"/>
        <v>28.43675</v>
      </c>
      <c r="H32" s="27">
        <v>28.5168</v>
      </c>
      <c r="I32" s="27">
        <v>28.516400000000001</v>
      </c>
      <c r="J32" s="60">
        <f t="shared" si="9"/>
        <v>3.9999999999906777E-4</v>
      </c>
      <c r="K32" s="28">
        <f t="shared" si="3"/>
        <v>28.5166</v>
      </c>
      <c r="L32" s="27">
        <v>28.491</v>
      </c>
      <c r="M32" s="27">
        <v>28.4907</v>
      </c>
      <c r="N32" s="29">
        <f t="shared" si="4"/>
        <v>2.9999999999930083E-4</v>
      </c>
      <c r="O32" s="28">
        <f t="shared" si="5"/>
        <v>28.490850000000002</v>
      </c>
      <c r="P32" s="27">
        <f>K32-G32</f>
        <v>7.9850000000000421E-2</v>
      </c>
      <c r="Q32" s="27">
        <f>O32-G32</f>
        <v>5.4100000000001813E-2</v>
      </c>
      <c r="R32" s="27">
        <f>P32-Q32</f>
        <v>2.5749999999998607E-2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6"/>
      <c r="B33" s="66">
        <v>63</v>
      </c>
      <c r="C33" s="19">
        <v>80</v>
      </c>
      <c r="D33" s="29">
        <v>29.194700000000001</v>
      </c>
      <c r="E33" s="29">
        <v>29.194600000000001</v>
      </c>
      <c r="F33" s="27">
        <f t="shared" si="1"/>
        <v>9.9999999999766942E-5</v>
      </c>
      <c r="G33" s="28">
        <f t="shared" si="2"/>
        <v>29.194650000000003</v>
      </c>
      <c r="H33" s="27">
        <v>29.36</v>
      </c>
      <c r="I33" s="27">
        <v>29.3597</v>
      </c>
      <c r="J33" s="60">
        <f t="shared" si="9"/>
        <v>2.9999999999930083E-4</v>
      </c>
      <c r="K33" s="28">
        <f t="shared" si="3"/>
        <v>29.359850000000002</v>
      </c>
      <c r="L33" s="27">
        <v>29.352900000000002</v>
      </c>
      <c r="M33" s="27">
        <v>29.352900000000002</v>
      </c>
      <c r="N33" s="29">
        <f t="shared" si="4"/>
        <v>0</v>
      </c>
      <c r="O33" s="28">
        <f t="shared" si="5"/>
        <v>29.352900000000002</v>
      </c>
      <c r="P33" s="27">
        <f>K33-G33</f>
        <v>0.16519999999999868</v>
      </c>
      <c r="Q33" s="27">
        <f>O33-G33</f>
        <v>0.15824999999999889</v>
      </c>
      <c r="R33" s="27">
        <f>P33-Q33</f>
        <v>6.9499999999997897E-3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D34" s="29"/>
      <c r="E34" s="29"/>
      <c r="H34" s="27"/>
      <c r="I34" s="27"/>
      <c r="J34" s="27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D35" s="29"/>
      <c r="E35" s="29"/>
      <c r="H35" s="27"/>
      <c r="I35" s="27"/>
      <c r="J35" s="27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D36" s="29"/>
      <c r="E36" s="29"/>
      <c r="H36" s="27"/>
      <c r="I36" s="27"/>
      <c r="J36" s="27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H6" sqref="H6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hidden="1" customWidth="1"/>
    <col min="6" max="6" width="14" style="27" hidden="1" customWidth="1"/>
    <col min="7" max="7" width="14" style="28" hidden="1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60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3" t="s">
        <v>91</v>
      </c>
      <c r="C1" s="20"/>
      <c r="D1" s="104" t="s">
        <v>83</v>
      </c>
      <c r="E1" s="102"/>
      <c r="F1" s="102"/>
      <c r="G1" s="103"/>
      <c r="H1" s="104" t="s">
        <v>84</v>
      </c>
      <c r="I1" s="102"/>
      <c r="J1" s="102"/>
      <c r="K1" s="103"/>
      <c r="L1" s="101" t="s">
        <v>85</v>
      </c>
      <c r="M1" s="102"/>
      <c r="N1" s="102"/>
      <c r="O1" s="103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89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133</v>
      </c>
      <c r="B4">
        <v>850</v>
      </c>
      <c r="C4" s="19">
        <v>21</v>
      </c>
      <c r="D4" s="63">
        <v>29.230699999999999</v>
      </c>
      <c r="E4" s="63">
        <v>29.230499999999999</v>
      </c>
      <c r="F4" s="27">
        <f>D4-E4</f>
        <v>1.9999999999953388E-4</v>
      </c>
      <c r="G4" s="28">
        <f>(D4+E4)/2</f>
        <v>29.230599999999999</v>
      </c>
      <c r="H4" s="25">
        <v>29.241399999999999</v>
      </c>
      <c r="I4" s="25">
        <v>29.241399999999999</v>
      </c>
      <c r="J4" s="60">
        <f>H4-I4</f>
        <v>0</v>
      </c>
      <c r="K4" s="28">
        <f>(H4+I4)/2</f>
        <v>29.241399999999999</v>
      </c>
      <c r="L4" s="27">
        <v>29.237300000000001</v>
      </c>
      <c r="M4" s="30">
        <v>29.237500000000001</v>
      </c>
      <c r="N4" s="60">
        <f>L4-M4</f>
        <v>-1.9999999999953388E-4</v>
      </c>
      <c r="O4" s="28">
        <f>(L4+M4)/2</f>
        <v>29.237400000000001</v>
      </c>
      <c r="P4" s="59">
        <f>K4-G4</f>
        <v>1.0799999999999699E-2</v>
      </c>
      <c r="Q4" s="59">
        <f>O4-G4</f>
        <v>6.8000000000019156E-3</v>
      </c>
      <c r="R4" s="59">
        <f>P4-Q4</f>
        <v>3.9999999999977831E-3</v>
      </c>
    </row>
    <row r="5" spans="1:18" x14ac:dyDescent="0.25">
      <c r="B5">
        <v>90</v>
      </c>
      <c r="C5" s="19">
        <v>22</v>
      </c>
      <c r="D5" s="63">
        <v>29.033300000000001</v>
      </c>
      <c r="E5" s="63">
        <v>29.033200000000001</v>
      </c>
      <c r="F5" s="27">
        <f t="shared" ref="F5:F33" si="0">D5-E5</f>
        <v>9.9999999999766942E-5</v>
      </c>
      <c r="G5" s="28">
        <f t="shared" ref="G5:G33" si="1">(D5+E5)/2</f>
        <v>29.033250000000002</v>
      </c>
      <c r="H5" s="25">
        <v>29.287400000000002</v>
      </c>
      <c r="I5" s="25">
        <v>29.287800000000001</v>
      </c>
      <c r="J5" s="60">
        <f t="shared" ref="J5:J33" si="2">H5-I5</f>
        <v>-3.9999999999906777E-4</v>
      </c>
      <c r="K5" s="28">
        <f t="shared" ref="K5:K33" si="3">(H5+I5)/2</f>
        <v>29.287600000000001</v>
      </c>
      <c r="L5" s="27">
        <v>29.2377</v>
      </c>
      <c r="M5" s="30">
        <v>29.2378</v>
      </c>
      <c r="N5" s="60">
        <f t="shared" ref="N5:N33" si="4">L5-M5</f>
        <v>-9.9999999999766942E-5</v>
      </c>
      <c r="O5" s="28">
        <f t="shared" ref="O5:O33" si="5">(L5+M5)/2</f>
        <v>29.237749999999998</v>
      </c>
      <c r="P5" s="59">
        <f t="shared" ref="P5:P33" si="6">K5-G5</f>
        <v>0.25434999999999874</v>
      </c>
      <c r="Q5" s="59">
        <f t="shared" ref="Q5:Q33" si="7">O5-G5</f>
        <v>0.20449999999999591</v>
      </c>
      <c r="R5" s="59">
        <f t="shared" ref="R5:R33" si="8">P5-Q5</f>
        <v>4.9850000000002836E-2</v>
      </c>
    </row>
    <row r="6" spans="1:18" x14ac:dyDescent="0.25">
      <c r="B6">
        <v>63</v>
      </c>
      <c r="C6" s="19">
        <v>23</v>
      </c>
      <c r="D6" s="63">
        <v>29.510999999999999</v>
      </c>
      <c r="E6" s="63">
        <v>29.510899999999999</v>
      </c>
      <c r="F6" s="27">
        <f t="shared" si="0"/>
        <v>9.9999999999766942E-5</v>
      </c>
      <c r="G6" s="28">
        <f t="shared" si="1"/>
        <v>29.510950000000001</v>
      </c>
      <c r="H6" s="25">
        <v>29.939900000000002</v>
      </c>
      <c r="I6" s="25">
        <v>29.940100000000001</v>
      </c>
      <c r="J6" s="27">
        <f t="shared" si="2"/>
        <v>-1.9999999999953388E-4</v>
      </c>
      <c r="K6" s="28">
        <f t="shared" si="3"/>
        <v>29.94</v>
      </c>
      <c r="L6" s="27">
        <v>29.918800000000001</v>
      </c>
      <c r="M6" s="30">
        <v>29.918900000000001</v>
      </c>
      <c r="N6" s="60">
        <f t="shared" si="4"/>
        <v>-9.9999999999766942E-5</v>
      </c>
      <c r="O6" s="28">
        <f t="shared" si="5"/>
        <v>29.918849999999999</v>
      </c>
      <c r="P6" s="59">
        <f t="shared" si="6"/>
        <v>0.42905000000000015</v>
      </c>
      <c r="Q6" s="59">
        <f t="shared" si="7"/>
        <v>0.40789999999999793</v>
      </c>
      <c r="R6" s="59">
        <f t="shared" si="8"/>
        <v>2.1150000000002223E-2</v>
      </c>
    </row>
    <row r="7" spans="1:18" x14ac:dyDescent="0.25">
      <c r="A7" t="s">
        <v>134</v>
      </c>
      <c r="B7">
        <v>850</v>
      </c>
      <c r="C7" s="19">
        <v>24</v>
      </c>
      <c r="D7" s="63">
        <v>28.785699999999999</v>
      </c>
      <c r="E7" s="63">
        <v>28.785399999999999</v>
      </c>
      <c r="F7" s="27">
        <f t="shared" si="0"/>
        <v>2.9999999999930083E-4</v>
      </c>
      <c r="G7" s="28">
        <f t="shared" si="1"/>
        <v>28.785550000000001</v>
      </c>
      <c r="H7" s="25">
        <v>28.790299999999998</v>
      </c>
      <c r="I7" s="25">
        <v>28.790500000000002</v>
      </c>
      <c r="J7" s="60">
        <f t="shared" si="2"/>
        <v>-2.000000000030866E-4</v>
      </c>
      <c r="K7" s="28">
        <f t="shared" si="3"/>
        <v>28.790399999999998</v>
      </c>
      <c r="L7" s="27">
        <v>28.787800000000001</v>
      </c>
      <c r="M7" s="30">
        <v>28.7881</v>
      </c>
      <c r="N7" s="60">
        <f t="shared" si="4"/>
        <v>-2.9999999999930083E-4</v>
      </c>
      <c r="O7" s="28">
        <f t="shared" si="5"/>
        <v>28.787950000000002</v>
      </c>
      <c r="P7" s="59">
        <f t="shared" si="6"/>
        <v>4.8499999999975785E-3</v>
      </c>
      <c r="Q7" s="59">
        <f t="shared" si="7"/>
        <v>2.400000000001512E-3</v>
      </c>
      <c r="R7" s="59">
        <f t="shared" si="8"/>
        <v>2.4499999999960664E-3</v>
      </c>
    </row>
    <row r="8" spans="1:18" x14ac:dyDescent="0.25">
      <c r="B8">
        <v>90</v>
      </c>
      <c r="C8" s="19">
        <v>25</v>
      </c>
      <c r="D8" s="63">
        <v>29.721499999999999</v>
      </c>
      <c r="E8" s="63">
        <v>29.721399999999999</v>
      </c>
      <c r="F8" s="27">
        <f t="shared" si="0"/>
        <v>9.9999999999766942E-5</v>
      </c>
      <c r="G8" s="28">
        <f t="shared" si="1"/>
        <v>29.721449999999997</v>
      </c>
      <c r="H8" s="25">
        <v>29.940899999999999</v>
      </c>
      <c r="I8" s="25">
        <v>29.941299999999998</v>
      </c>
      <c r="J8" s="60">
        <f t="shared" si="2"/>
        <v>-3.9999999999906777E-4</v>
      </c>
      <c r="K8" s="28">
        <f t="shared" si="3"/>
        <v>29.941099999999999</v>
      </c>
      <c r="L8" s="27">
        <v>29.8963</v>
      </c>
      <c r="M8" s="30">
        <v>29.8965</v>
      </c>
      <c r="N8" s="60">
        <f t="shared" si="4"/>
        <v>-1.9999999999953388E-4</v>
      </c>
      <c r="O8" s="28">
        <f t="shared" si="5"/>
        <v>29.8964</v>
      </c>
      <c r="P8" s="59">
        <f t="shared" si="6"/>
        <v>0.21965000000000146</v>
      </c>
      <c r="Q8" s="59">
        <f t="shared" si="7"/>
        <v>0.1749500000000026</v>
      </c>
      <c r="R8" s="59">
        <f t="shared" si="8"/>
        <v>4.4699999999998852E-2</v>
      </c>
    </row>
    <row r="9" spans="1:18" x14ac:dyDescent="0.25">
      <c r="B9">
        <v>63</v>
      </c>
      <c r="C9" s="19">
        <v>26</v>
      </c>
      <c r="D9" s="63">
        <v>29.911000000000001</v>
      </c>
      <c r="E9" s="63">
        <v>29.911100000000001</v>
      </c>
      <c r="F9" s="27">
        <f t="shared" si="0"/>
        <v>-9.9999999999766942E-5</v>
      </c>
      <c r="G9" s="28">
        <f t="shared" si="1"/>
        <v>29.911050000000003</v>
      </c>
      <c r="H9" s="25">
        <v>30.365400000000001</v>
      </c>
      <c r="I9" s="25">
        <v>30.3658</v>
      </c>
      <c r="J9" s="60">
        <f t="shared" si="2"/>
        <v>-3.9999999999906777E-4</v>
      </c>
      <c r="K9" s="28">
        <f t="shared" si="3"/>
        <v>30.365600000000001</v>
      </c>
      <c r="L9" s="27">
        <v>30.334700000000002</v>
      </c>
      <c r="M9" s="30">
        <v>30.335100000000001</v>
      </c>
      <c r="N9" s="60">
        <f t="shared" si="4"/>
        <v>-3.9999999999906777E-4</v>
      </c>
      <c r="O9" s="28">
        <f t="shared" si="5"/>
        <v>30.334900000000001</v>
      </c>
      <c r="P9" s="59">
        <f t="shared" si="6"/>
        <v>0.45454999999999757</v>
      </c>
      <c r="Q9" s="59">
        <f t="shared" si="7"/>
        <v>0.42384999999999806</v>
      </c>
      <c r="R9" s="59">
        <f t="shared" si="8"/>
        <v>3.0699999999999505E-2</v>
      </c>
    </row>
    <row r="10" spans="1:18" x14ac:dyDescent="0.25">
      <c r="A10" t="s">
        <v>135</v>
      </c>
      <c r="B10">
        <v>850</v>
      </c>
      <c r="C10" s="19">
        <v>27</v>
      </c>
      <c r="D10" s="63">
        <v>32.116100000000003</v>
      </c>
      <c r="E10" s="63">
        <v>32.115900000000003</v>
      </c>
      <c r="F10" s="27">
        <f t="shared" si="0"/>
        <v>1.9999999999953388E-4</v>
      </c>
      <c r="G10" s="28">
        <f t="shared" si="1"/>
        <v>32.116</v>
      </c>
      <c r="H10" s="25">
        <v>32.119199999999999</v>
      </c>
      <c r="I10" s="25">
        <v>32.119199999999999</v>
      </c>
      <c r="J10" s="27">
        <f t="shared" si="2"/>
        <v>0</v>
      </c>
      <c r="K10" s="28">
        <f t="shared" si="3"/>
        <v>32.119199999999999</v>
      </c>
      <c r="L10" s="27">
        <v>32.1175</v>
      </c>
      <c r="M10" s="30">
        <v>32.1173</v>
      </c>
      <c r="N10" s="60">
        <f t="shared" si="4"/>
        <v>1.9999999999953388E-4</v>
      </c>
      <c r="O10" s="28">
        <f t="shared" si="5"/>
        <v>32.117400000000004</v>
      </c>
      <c r="P10" s="59">
        <f t="shared" si="6"/>
        <v>3.1999999999996476E-3</v>
      </c>
      <c r="Q10" s="59">
        <f t="shared" si="7"/>
        <v>1.4000000000038426E-3</v>
      </c>
      <c r="R10" s="59">
        <f t="shared" si="8"/>
        <v>1.799999999995805E-3</v>
      </c>
    </row>
    <row r="11" spans="1:18" x14ac:dyDescent="0.25">
      <c r="B11">
        <v>90</v>
      </c>
      <c r="C11" s="19">
        <v>28</v>
      </c>
      <c r="D11" s="63">
        <v>32.133600000000001</v>
      </c>
      <c r="E11" s="63">
        <v>32.133600000000001</v>
      </c>
      <c r="F11" s="27">
        <f t="shared" si="0"/>
        <v>0</v>
      </c>
      <c r="G11" s="28">
        <f t="shared" si="1"/>
        <v>32.133600000000001</v>
      </c>
      <c r="H11" s="25">
        <v>32.334200000000003</v>
      </c>
      <c r="I11" s="25">
        <v>32.334400000000002</v>
      </c>
      <c r="J11" s="60">
        <f t="shared" si="2"/>
        <v>-1.9999999999953388E-4</v>
      </c>
      <c r="K11" s="28">
        <f t="shared" si="3"/>
        <v>32.334299999999999</v>
      </c>
      <c r="L11" s="27">
        <v>32.290900000000001</v>
      </c>
      <c r="M11" s="30">
        <v>32.291400000000003</v>
      </c>
      <c r="N11" s="60">
        <f t="shared" si="4"/>
        <v>-5.0000000000238742E-4</v>
      </c>
      <c r="O11" s="28">
        <f t="shared" si="5"/>
        <v>32.291150000000002</v>
      </c>
      <c r="P11" s="59">
        <f t="shared" si="6"/>
        <v>0.20069999999999766</v>
      </c>
      <c r="Q11" s="59">
        <f t="shared" si="7"/>
        <v>0.15755000000000052</v>
      </c>
      <c r="R11" s="59">
        <f t="shared" si="8"/>
        <v>4.3149999999997135E-2</v>
      </c>
    </row>
    <row r="12" spans="1:18" x14ac:dyDescent="0.25">
      <c r="B12">
        <v>63</v>
      </c>
      <c r="C12" s="19">
        <v>29</v>
      </c>
      <c r="D12" s="63">
        <v>28.915800000000001</v>
      </c>
      <c r="E12" s="63">
        <v>28.915600000000001</v>
      </c>
      <c r="F12" s="27">
        <f t="shared" si="0"/>
        <v>1.9999999999953388E-4</v>
      </c>
      <c r="G12" s="28">
        <f t="shared" si="1"/>
        <v>28.915700000000001</v>
      </c>
      <c r="H12" s="25">
        <v>29.2409</v>
      </c>
      <c r="I12" s="25">
        <v>29.241</v>
      </c>
      <c r="J12" s="60">
        <f t="shared" si="2"/>
        <v>-9.9999999999766942E-5</v>
      </c>
      <c r="K12" s="28">
        <f t="shared" si="3"/>
        <v>29.240949999999998</v>
      </c>
      <c r="L12" s="27">
        <v>29.223299999999998</v>
      </c>
      <c r="M12" s="30">
        <v>29.223199999999999</v>
      </c>
      <c r="N12" s="60">
        <f t="shared" si="4"/>
        <v>9.9999999999766942E-5</v>
      </c>
      <c r="O12" s="28">
        <f t="shared" si="5"/>
        <v>29.22325</v>
      </c>
      <c r="P12" s="59">
        <f t="shared" si="6"/>
        <v>0.32524999999999693</v>
      </c>
      <c r="Q12" s="59">
        <f t="shared" si="7"/>
        <v>0.3075499999999991</v>
      </c>
      <c r="R12" s="59">
        <f t="shared" si="8"/>
        <v>1.7699999999997829E-2</v>
      </c>
    </row>
    <row r="13" spans="1:18" x14ac:dyDescent="0.25">
      <c r="A13" t="s">
        <v>136</v>
      </c>
      <c r="B13">
        <v>850</v>
      </c>
      <c r="C13" s="19">
        <v>30</v>
      </c>
      <c r="D13" s="63">
        <v>29.456800000000001</v>
      </c>
      <c r="E13" s="63">
        <v>29.456700000000001</v>
      </c>
      <c r="F13" s="27">
        <f t="shared" si="0"/>
        <v>9.9999999999766942E-5</v>
      </c>
      <c r="G13" s="28">
        <f t="shared" si="1"/>
        <v>29.45675</v>
      </c>
      <c r="H13" s="25">
        <v>29.463799999999999</v>
      </c>
      <c r="I13" s="25">
        <v>29.464099999999998</v>
      </c>
      <c r="J13" s="60">
        <f t="shared" si="2"/>
        <v>-2.9999999999930083E-4</v>
      </c>
      <c r="K13" s="28">
        <f t="shared" si="3"/>
        <v>29.463949999999997</v>
      </c>
      <c r="L13" s="27">
        <v>29.461300000000001</v>
      </c>
      <c r="M13" s="30">
        <v>29.461200000000002</v>
      </c>
      <c r="N13" s="60">
        <f t="shared" si="4"/>
        <v>9.9999999999766942E-5</v>
      </c>
      <c r="O13" s="28">
        <f t="shared" si="5"/>
        <v>29.46125</v>
      </c>
      <c r="P13" s="59">
        <f t="shared" si="6"/>
        <v>7.1999999999974307E-3</v>
      </c>
      <c r="Q13" s="59">
        <f t="shared" si="7"/>
        <v>4.5000000000001705E-3</v>
      </c>
      <c r="R13" s="59">
        <f t="shared" si="8"/>
        <v>2.6999999999972601E-3</v>
      </c>
    </row>
    <row r="14" spans="1:18" x14ac:dyDescent="0.25">
      <c r="B14">
        <v>90</v>
      </c>
      <c r="C14" s="19">
        <v>31</v>
      </c>
      <c r="D14" s="86">
        <v>29.008400000000002</v>
      </c>
      <c r="E14" s="86">
        <v>29.007999999999999</v>
      </c>
      <c r="F14" s="27">
        <f t="shared" si="0"/>
        <v>4.0000000000262048E-4</v>
      </c>
      <c r="G14" s="28">
        <f t="shared" si="1"/>
        <v>29.008200000000002</v>
      </c>
      <c r="H14" s="87">
        <v>29.3018</v>
      </c>
      <c r="I14" s="87">
        <v>29.3019</v>
      </c>
      <c r="J14" s="60">
        <f t="shared" si="2"/>
        <v>-9.9999999999766942E-5</v>
      </c>
      <c r="K14" s="28">
        <f t="shared" si="3"/>
        <v>29.301850000000002</v>
      </c>
      <c r="L14" s="27">
        <v>29.258700000000001</v>
      </c>
      <c r="M14" s="30">
        <v>29.258700000000001</v>
      </c>
      <c r="N14" s="60">
        <f t="shared" si="4"/>
        <v>0</v>
      </c>
      <c r="O14" s="28">
        <f t="shared" si="5"/>
        <v>29.258700000000001</v>
      </c>
      <c r="P14" s="59">
        <f t="shared" si="6"/>
        <v>0.29364999999999952</v>
      </c>
      <c r="Q14" s="59">
        <f t="shared" si="7"/>
        <v>0.25049999999999883</v>
      </c>
      <c r="R14" s="59">
        <f t="shared" si="8"/>
        <v>4.3150000000000688E-2</v>
      </c>
    </row>
    <row r="15" spans="1:18" x14ac:dyDescent="0.25">
      <c r="B15">
        <v>63</v>
      </c>
      <c r="C15" s="19">
        <v>32</v>
      </c>
      <c r="D15" s="86">
        <v>31.814499999999999</v>
      </c>
      <c r="E15" s="86">
        <v>31.814</v>
      </c>
      <c r="F15" s="27">
        <f t="shared" si="0"/>
        <v>4.9999999999883471E-4</v>
      </c>
      <c r="G15" s="28">
        <f t="shared" si="1"/>
        <v>31.814250000000001</v>
      </c>
      <c r="H15" s="87">
        <v>32.160400000000003</v>
      </c>
      <c r="I15" s="87">
        <v>32.1601</v>
      </c>
      <c r="J15" s="60">
        <f t="shared" si="2"/>
        <v>3.0000000000285354E-4</v>
      </c>
      <c r="K15" s="28">
        <f t="shared" si="3"/>
        <v>32.160250000000005</v>
      </c>
      <c r="L15" s="27">
        <v>32.140999999999998</v>
      </c>
      <c r="M15" s="30">
        <v>32.141199999999998</v>
      </c>
      <c r="N15" s="60">
        <f t="shared" si="4"/>
        <v>-1.9999999999953388E-4</v>
      </c>
      <c r="O15" s="28">
        <f t="shared" si="5"/>
        <v>32.141099999999994</v>
      </c>
      <c r="P15" s="59">
        <f t="shared" si="6"/>
        <v>0.34600000000000364</v>
      </c>
      <c r="Q15" s="59">
        <f t="shared" si="7"/>
        <v>0.3268499999999932</v>
      </c>
      <c r="R15" s="59">
        <f t="shared" si="8"/>
        <v>1.9150000000010436E-2</v>
      </c>
    </row>
    <row r="16" spans="1:18" x14ac:dyDescent="0.25">
      <c r="A16" t="s">
        <v>137</v>
      </c>
      <c r="B16">
        <v>850</v>
      </c>
      <c r="C16" s="19">
        <v>33</v>
      </c>
      <c r="D16" s="86">
        <v>28.876899999999999</v>
      </c>
      <c r="E16" s="86">
        <v>28.876799999999999</v>
      </c>
      <c r="F16" s="27">
        <f t="shared" si="0"/>
        <v>9.9999999999766942E-5</v>
      </c>
      <c r="G16" s="28">
        <f t="shared" si="1"/>
        <v>28.876849999999997</v>
      </c>
      <c r="H16" s="87">
        <v>28.883099999999999</v>
      </c>
      <c r="I16" s="87">
        <v>28.882899999999999</v>
      </c>
      <c r="J16" s="60">
        <f t="shared" si="2"/>
        <v>1.9999999999953388E-4</v>
      </c>
      <c r="K16" s="28">
        <f t="shared" si="3"/>
        <v>28.882999999999999</v>
      </c>
      <c r="L16" s="27">
        <v>28.880299999999998</v>
      </c>
      <c r="M16" s="30">
        <v>28.880199999999999</v>
      </c>
      <c r="N16" s="60">
        <f t="shared" si="4"/>
        <v>9.9999999999766942E-5</v>
      </c>
      <c r="O16" s="28">
        <f t="shared" si="5"/>
        <v>28.880249999999997</v>
      </c>
      <c r="P16" s="59">
        <f t="shared" si="6"/>
        <v>6.1500000000016541E-3</v>
      </c>
      <c r="Q16" s="59">
        <f t="shared" si="7"/>
        <v>3.3999999999991815E-3</v>
      </c>
      <c r="R16" s="59">
        <f t="shared" si="8"/>
        <v>2.7500000000024727E-3</v>
      </c>
    </row>
    <row r="17" spans="1:18" x14ac:dyDescent="0.25">
      <c r="B17">
        <v>90</v>
      </c>
      <c r="C17" s="19">
        <v>34</v>
      </c>
      <c r="D17" s="86">
        <v>29.2136</v>
      </c>
      <c r="E17" s="86">
        <v>29.213100000000001</v>
      </c>
      <c r="F17" s="27">
        <f t="shared" si="0"/>
        <v>4.9999999999883471E-4</v>
      </c>
      <c r="G17" s="28">
        <f t="shared" si="1"/>
        <v>29.213349999999998</v>
      </c>
      <c r="H17" s="87">
        <v>29.409300000000002</v>
      </c>
      <c r="I17" s="87">
        <v>29.409300000000002</v>
      </c>
      <c r="J17" s="60">
        <f t="shared" si="2"/>
        <v>0</v>
      </c>
      <c r="K17" s="28">
        <f t="shared" si="3"/>
        <v>29.409300000000002</v>
      </c>
      <c r="L17" s="27">
        <v>29.377099999999999</v>
      </c>
      <c r="M17" s="30">
        <v>29.377300000000002</v>
      </c>
      <c r="N17" s="60">
        <f t="shared" si="4"/>
        <v>-2.000000000030866E-4</v>
      </c>
      <c r="O17" s="28">
        <f t="shared" si="5"/>
        <v>29.377200000000002</v>
      </c>
      <c r="P17" s="59">
        <f t="shared" si="6"/>
        <v>0.1959500000000034</v>
      </c>
      <c r="Q17" s="59">
        <f t="shared" si="7"/>
        <v>0.1638500000000036</v>
      </c>
      <c r="R17" s="59">
        <f t="shared" si="8"/>
        <v>3.2099999999999795E-2</v>
      </c>
    </row>
    <row r="18" spans="1:18" x14ac:dyDescent="0.25">
      <c r="B18">
        <v>63</v>
      </c>
      <c r="C18" s="19">
        <v>35</v>
      </c>
      <c r="D18" s="86">
        <v>29.879799999999999</v>
      </c>
      <c r="E18" s="86">
        <v>29.879300000000001</v>
      </c>
      <c r="F18" s="27">
        <f t="shared" si="0"/>
        <v>4.9999999999883471E-4</v>
      </c>
      <c r="G18" s="28">
        <f t="shared" si="1"/>
        <v>29.879550000000002</v>
      </c>
      <c r="H18" s="87">
        <v>30.243500000000001</v>
      </c>
      <c r="I18" s="87">
        <v>30.243400000000001</v>
      </c>
      <c r="J18" s="60">
        <f t="shared" si="2"/>
        <v>9.9999999999766942E-5</v>
      </c>
      <c r="K18" s="28">
        <f t="shared" si="3"/>
        <v>30.243450000000003</v>
      </c>
      <c r="L18" s="27">
        <v>30.226199999999999</v>
      </c>
      <c r="M18" s="30">
        <v>30.226700000000001</v>
      </c>
      <c r="N18" s="60">
        <f t="shared" si="4"/>
        <v>-5.0000000000238742E-4</v>
      </c>
      <c r="O18" s="28">
        <f t="shared" si="5"/>
        <v>30.22645</v>
      </c>
      <c r="P18" s="59">
        <f t="shared" si="6"/>
        <v>0.363900000000001</v>
      </c>
      <c r="Q18" s="59">
        <f t="shared" si="7"/>
        <v>0.34689999999999799</v>
      </c>
      <c r="R18" s="59">
        <f t="shared" si="8"/>
        <v>1.7000000000003013E-2</v>
      </c>
    </row>
    <row r="19" spans="1:18" x14ac:dyDescent="0.25">
      <c r="A19" t="s">
        <v>138</v>
      </c>
      <c r="B19">
        <v>850</v>
      </c>
      <c r="C19" s="19">
        <v>36</v>
      </c>
      <c r="D19" s="86">
        <v>32.098300000000002</v>
      </c>
      <c r="E19" s="86">
        <v>32.098100000000002</v>
      </c>
      <c r="F19" s="27">
        <f t="shared" si="0"/>
        <v>1.9999999999953388E-4</v>
      </c>
      <c r="G19" s="28">
        <f t="shared" si="1"/>
        <v>32.098200000000006</v>
      </c>
      <c r="H19" s="87">
        <v>32.139699999999998</v>
      </c>
      <c r="I19" s="87">
        <v>32.139499999999998</v>
      </c>
      <c r="J19" s="60">
        <f t="shared" si="2"/>
        <v>1.9999999999953388E-4</v>
      </c>
      <c r="K19" s="28">
        <f t="shared" si="3"/>
        <v>32.139600000000002</v>
      </c>
      <c r="L19" s="27">
        <v>32.112099999999998</v>
      </c>
      <c r="M19" s="30">
        <v>32.112200000000001</v>
      </c>
      <c r="N19" s="60">
        <f t="shared" si="4"/>
        <v>-1.0000000000331966E-4</v>
      </c>
      <c r="O19" s="28">
        <f t="shared" si="5"/>
        <v>32.11215</v>
      </c>
      <c r="P19" s="59">
        <f t="shared" si="6"/>
        <v>4.1399999999995885E-2</v>
      </c>
      <c r="Q19" s="59">
        <f t="shared" si="7"/>
        <v>1.3949999999994134E-2</v>
      </c>
      <c r="R19" s="59">
        <f t="shared" si="8"/>
        <v>2.7450000000001751E-2</v>
      </c>
    </row>
    <row r="20" spans="1:18" x14ac:dyDescent="0.25">
      <c r="B20">
        <v>90</v>
      </c>
      <c r="C20" s="19">
        <v>37</v>
      </c>
      <c r="D20" s="86">
        <v>28.975300000000001</v>
      </c>
      <c r="E20" s="86">
        <v>28.9754</v>
      </c>
      <c r="F20" s="27">
        <f t="shared" si="0"/>
        <v>-9.9999999999766942E-5</v>
      </c>
      <c r="G20" s="28">
        <f t="shared" si="1"/>
        <v>28.975349999999999</v>
      </c>
      <c r="H20" s="87">
        <v>29.1218</v>
      </c>
      <c r="I20" s="87">
        <v>29.121700000000001</v>
      </c>
      <c r="J20" s="60">
        <f t="shared" si="2"/>
        <v>9.9999999999766942E-5</v>
      </c>
      <c r="K20" s="28">
        <f t="shared" si="3"/>
        <v>29.121749999999999</v>
      </c>
      <c r="L20" s="27">
        <v>29.082699999999999</v>
      </c>
      <c r="M20" s="30">
        <v>29.0822</v>
      </c>
      <c r="N20" s="60">
        <f t="shared" si="4"/>
        <v>4.9999999999883471E-4</v>
      </c>
      <c r="O20" s="28">
        <f t="shared" si="5"/>
        <v>29.082450000000001</v>
      </c>
      <c r="P20" s="59">
        <f t="shared" si="6"/>
        <v>0.14639999999999986</v>
      </c>
      <c r="Q20" s="59">
        <f t="shared" si="7"/>
        <v>0.10710000000000264</v>
      </c>
      <c r="R20" s="59">
        <f t="shared" si="8"/>
        <v>3.9299999999997226E-2</v>
      </c>
    </row>
    <row r="21" spans="1:18" x14ac:dyDescent="0.25">
      <c r="B21">
        <v>63</v>
      </c>
      <c r="C21" s="19">
        <v>38</v>
      </c>
      <c r="D21" s="86">
        <v>29.4984</v>
      </c>
      <c r="E21" s="86">
        <v>29.498200000000001</v>
      </c>
      <c r="F21" s="27">
        <f t="shared" si="0"/>
        <v>1.9999999999953388E-4</v>
      </c>
      <c r="G21" s="28">
        <f t="shared" si="1"/>
        <v>29.4983</v>
      </c>
      <c r="H21" s="87">
        <v>29.747399999999999</v>
      </c>
      <c r="I21" s="87">
        <v>29.747499999999999</v>
      </c>
      <c r="J21" s="60">
        <f t="shared" si="2"/>
        <v>-9.9999999999766942E-5</v>
      </c>
      <c r="K21" s="28">
        <f t="shared" si="3"/>
        <v>29.747450000000001</v>
      </c>
      <c r="L21" s="27">
        <v>29.7303</v>
      </c>
      <c r="M21" s="30">
        <v>29.730499999999999</v>
      </c>
      <c r="N21" s="60">
        <f t="shared" si="4"/>
        <v>-1.9999999999953388E-4</v>
      </c>
      <c r="O21" s="28">
        <f t="shared" si="5"/>
        <v>29.730399999999999</v>
      </c>
      <c r="P21" s="59">
        <f t="shared" si="6"/>
        <v>0.2491500000000002</v>
      </c>
      <c r="Q21" s="59">
        <f t="shared" si="7"/>
        <v>0.23209999999999908</v>
      </c>
      <c r="R21" s="59">
        <f t="shared" si="8"/>
        <v>1.705000000000112E-2</v>
      </c>
    </row>
    <row r="22" spans="1:18" x14ac:dyDescent="0.25">
      <c r="A22" t="s">
        <v>139</v>
      </c>
      <c r="B22">
        <v>850</v>
      </c>
      <c r="C22" s="19">
        <v>39</v>
      </c>
      <c r="D22" s="86">
        <v>28.757999999999999</v>
      </c>
      <c r="E22" s="86">
        <v>28.7575</v>
      </c>
      <c r="F22" s="27">
        <f t="shared" si="0"/>
        <v>4.9999999999883471E-4</v>
      </c>
      <c r="G22" s="28">
        <f t="shared" si="1"/>
        <v>28.757750000000001</v>
      </c>
      <c r="H22" s="87">
        <v>28.778600000000001</v>
      </c>
      <c r="I22" s="87">
        <v>28.7789</v>
      </c>
      <c r="J22" s="60">
        <f t="shared" si="2"/>
        <v>-2.9999999999930083E-4</v>
      </c>
      <c r="K22" s="28">
        <f t="shared" si="3"/>
        <v>28.778750000000002</v>
      </c>
      <c r="L22" s="27">
        <v>28.763999999999999</v>
      </c>
      <c r="M22" s="30">
        <v>28.764399999999998</v>
      </c>
      <c r="N22" s="60">
        <f t="shared" si="4"/>
        <v>-3.9999999999906777E-4</v>
      </c>
      <c r="O22" s="28">
        <f t="shared" si="5"/>
        <v>28.764199999999999</v>
      </c>
      <c r="P22" s="59">
        <f t="shared" si="6"/>
        <v>2.1000000000000796E-2</v>
      </c>
      <c r="Q22" s="59">
        <f t="shared" si="7"/>
        <v>6.4499999999974023E-3</v>
      </c>
      <c r="R22" s="59">
        <f t="shared" si="8"/>
        <v>1.4550000000003394E-2</v>
      </c>
    </row>
    <row r="23" spans="1:18" x14ac:dyDescent="0.25">
      <c r="B23">
        <v>90</v>
      </c>
      <c r="C23" s="19">
        <v>40</v>
      </c>
      <c r="D23" s="39">
        <v>29.1312</v>
      </c>
      <c r="E23" s="39">
        <v>29.1312</v>
      </c>
      <c r="F23" s="27">
        <f t="shared" si="0"/>
        <v>0</v>
      </c>
      <c r="G23" s="28">
        <f t="shared" si="1"/>
        <v>29.1312</v>
      </c>
      <c r="H23" s="25">
        <v>29.282800000000002</v>
      </c>
      <c r="I23" s="25">
        <v>29.283100000000001</v>
      </c>
      <c r="J23" s="60">
        <f t="shared" si="2"/>
        <v>-2.9999999999930083E-4</v>
      </c>
      <c r="K23" s="28">
        <f t="shared" si="3"/>
        <v>29.28295</v>
      </c>
      <c r="L23" s="27">
        <v>29.2288</v>
      </c>
      <c r="M23" s="30">
        <v>29.2288</v>
      </c>
      <c r="N23" s="60">
        <f t="shared" si="4"/>
        <v>0</v>
      </c>
      <c r="O23" s="28">
        <f t="shared" si="5"/>
        <v>29.2288</v>
      </c>
      <c r="P23" s="59">
        <f t="shared" si="6"/>
        <v>0.15174999999999983</v>
      </c>
      <c r="Q23" s="59">
        <f t="shared" si="7"/>
        <v>9.7599999999999909E-2</v>
      </c>
      <c r="R23" s="59">
        <f t="shared" si="8"/>
        <v>5.414999999999992E-2</v>
      </c>
    </row>
    <row r="24" spans="1:18" x14ac:dyDescent="0.25">
      <c r="B24">
        <v>63</v>
      </c>
      <c r="C24" s="19">
        <v>41</v>
      </c>
      <c r="D24" s="39">
        <v>32.348100000000002</v>
      </c>
      <c r="E24" s="39">
        <v>32.348399999999998</v>
      </c>
      <c r="F24" s="27">
        <f t="shared" si="0"/>
        <v>-2.9999999999574811E-4</v>
      </c>
      <c r="G24" s="28">
        <f t="shared" si="1"/>
        <v>32.34825</v>
      </c>
      <c r="H24" s="25">
        <v>32.593000000000004</v>
      </c>
      <c r="I24" s="25">
        <v>32.5929</v>
      </c>
      <c r="J24" s="60">
        <f t="shared" si="2"/>
        <v>1.0000000000331966E-4</v>
      </c>
      <c r="K24" s="28">
        <f t="shared" si="3"/>
        <v>32.592950000000002</v>
      </c>
      <c r="L24" s="27">
        <v>32.568899999999999</v>
      </c>
      <c r="M24" s="30">
        <v>32.569299999999998</v>
      </c>
      <c r="N24" s="60">
        <f t="shared" si="4"/>
        <v>-3.9999999999906777E-4</v>
      </c>
      <c r="O24" s="28">
        <f t="shared" si="5"/>
        <v>32.569099999999999</v>
      </c>
      <c r="P24" s="59">
        <f t="shared" si="6"/>
        <v>0.24470000000000169</v>
      </c>
      <c r="Q24" s="59">
        <f t="shared" si="7"/>
        <v>0.22084999999999866</v>
      </c>
      <c r="R24" s="59">
        <f t="shared" si="8"/>
        <v>2.3850000000003035E-2</v>
      </c>
    </row>
    <row r="25" spans="1:18" x14ac:dyDescent="0.25">
      <c r="A25" t="s">
        <v>140</v>
      </c>
      <c r="B25">
        <v>850</v>
      </c>
      <c r="C25" s="19">
        <v>42</v>
      </c>
      <c r="D25" s="39">
        <v>32.049199999999999</v>
      </c>
      <c r="E25" s="39">
        <v>32.048900000000003</v>
      </c>
      <c r="F25" s="27">
        <f t="shared" si="0"/>
        <v>2.9999999999574811E-4</v>
      </c>
      <c r="G25" s="28">
        <f t="shared" si="1"/>
        <v>32.049050000000001</v>
      </c>
      <c r="H25" s="25">
        <v>32.061999999999998</v>
      </c>
      <c r="I25" s="25">
        <v>32.062199999999997</v>
      </c>
      <c r="J25" s="27">
        <f t="shared" si="2"/>
        <v>-1.9999999999953388E-4</v>
      </c>
      <c r="K25" s="28">
        <f t="shared" si="3"/>
        <v>32.062100000000001</v>
      </c>
      <c r="L25" s="27">
        <v>32.053100000000001</v>
      </c>
      <c r="M25" s="30">
        <v>32.053400000000003</v>
      </c>
      <c r="N25" s="60">
        <f t="shared" si="4"/>
        <v>-3.0000000000285354E-4</v>
      </c>
      <c r="O25" s="28">
        <f t="shared" si="5"/>
        <v>32.053250000000006</v>
      </c>
      <c r="P25" s="59">
        <f t="shared" si="6"/>
        <v>1.3049999999999784E-2</v>
      </c>
      <c r="Q25" s="59">
        <f t="shared" si="7"/>
        <v>4.2000000000044224E-3</v>
      </c>
      <c r="R25" s="59">
        <f t="shared" si="8"/>
        <v>8.8499999999953616E-3</v>
      </c>
    </row>
    <row r="26" spans="1:18" x14ac:dyDescent="0.25">
      <c r="B26">
        <v>90</v>
      </c>
      <c r="C26" s="19">
        <v>43</v>
      </c>
      <c r="D26" s="39">
        <v>29.7195</v>
      </c>
      <c r="E26" s="39">
        <v>29.7194</v>
      </c>
      <c r="F26" s="27">
        <f t="shared" si="0"/>
        <v>9.9999999999766942E-5</v>
      </c>
      <c r="G26" s="28">
        <f t="shared" si="1"/>
        <v>29.719450000000002</v>
      </c>
      <c r="H26" s="30">
        <v>29.9039</v>
      </c>
      <c r="I26" s="30">
        <v>29.904299999999999</v>
      </c>
      <c r="J26" s="27">
        <f t="shared" si="2"/>
        <v>-3.9999999999906777E-4</v>
      </c>
      <c r="K26" s="28">
        <f t="shared" si="3"/>
        <v>29.9041</v>
      </c>
      <c r="L26" s="27">
        <v>29.86</v>
      </c>
      <c r="M26" s="30">
        <v>29.860499999999998</v>
      </c>
      <c r="N26" s="60">
        <f t="shared" si="4"/>
        <v>-4.9999999999883471E-4</v>
      </c>
      <c r="O26" s="28">
        <f t="shared" si="5"/>
        <v>29.860250000000001</v>
      </c>
      <c r="P26" s="59">
        <f t="shared" si="6"/>
        <v>0.18464999999999776</v>
      </c>
      <c r="Q26" s="59">
        <f t="shared" si="7"/>
        <v>0.1407999999999987</v>
      </c>
      <c r="R26" s="59">
        <f t="shared" si="8"/>
        <v>4.3849999999999056E-2</v>
      </c>
    </row>
    <row r="27" spans="1:18" x14ac:dyDescent="0.25">
      <c r="B27">
        <v>63</v>
      </c>
      <c r="C27" s="19">
        <v>44</v>
      </c>
      <c r="D27" s="39">
        <v>28.7743</v>
      </c>
      <c r="E27" s="39">
        <v>28.774799999999999</v>
      </c>
      <c r="F27" s="27">
        <f t="shared" si="0"/>
        <v>-4.9999999999883471E-4</v>
      </c>
      <c r="G27" s="28">
        <f t="shared" si="1"/>
        <v>28.774549999999998</v>
      </c>
      <c r="H27" s="30">
        <v>29.066500000000001</v>
      </c>
      <c r="I27" s="30">
        <v>29.066400000000002</v>
      </c>
      <c r="J27" s="60">
        <f t="shared" si="2"/>
        <v>9.9999999999766942E-5</v>
      </c>
      <c r="K27" s="28">
        <f t="shared" si="3"/>
        <v>29.066450000000003</v>
      </c>
      <c r="L27" s="27">
        <v>29.048300000000001</v>
      </c>
      <c r="M27" s="30">
        <v>29.048500000000001</v>
      </c>
      <c r="N27" s="60">
        <f t="shared" si="4"/>
        <v>-1.9999999999953388E-4</v>
      </c>
      <c r="O27" s="28">
        <f t="shared" si="5"/>
        <v>29.048400000000001</v>
      </c>
      <c r="P27" s="59">
        <f t="shared" si="6"/>
        <v>0.29190000000000538</v>
      </c>
      <c r="Q27" s="59">
        <f t="shared" si="7"/>
        <v>0.27385000000000304</v>
      </c>
      <c r="R27" s="59">
        <f t="shared" si="8"/>
        <v>1.8050000000002342E-2</v>
      </c>
    </row>
    <row r="28" spans="1:18" x14ac:dyDescent="0.25">
      <c r="A28" t="s">
        <v>141</v>
      </c>
      <c r="B28">
        <v>850</v>
      </c>
      <c r="C28" s="19">
        <v>45</v>
      </c>
      <c r="D28" s="39">
        <v>29.107800000000001</v>
      </c>
      <c r="E28" s="39">
        <v>29.107500000000002</v>
      </c>
      <c r="F28" s="27">
        <f t="shared" si="0"/>
        <v>2.9999999999930083E-4</v>
      </c>
      <c r="G28" s="28">
        <f t="shared" si="1"/>
        <v>29.10765</v>
      </c>
      <c r="H28" s="30">
        <v>29.117000000000001</v>
      </c>
      <c r="I28" s="30">
        <v>29.1173</v>
      </c>
      <c r="J28" s="60">
        <f t="shared" si="2"/>
        <v>-2.9999999999930083E-4</v>
      </c>
      <c r="K28" s="28">
        <f t="shared" si="3"/>
        <v>29.117150000000002</v>
      </c>
      <c r="L28" s="27">
        <v>29.110600000000002</v>
      </c>
      <c r="M28" s="30">
        <v>29.111000000000001</v>
      </c>
      <c r="N28" s="60">
        <f t="shared" si="4"/>
        <v>-3.9999999999906777E-4</v>
      </c>
      <c r="O28" s="28">
        <f t="shared" si="5"/>
        <v>29.110800000000001</v>
      </c>
      <c r="P28" s="59">
        <f t="shared" si="6"/>
        <v>9.5000000000027285E-3</v>
      </c>
      <c r="Q28" s="59">
        <f t="shared" si="7"/>
        <v>3.1500000000015405E-3</v>
      </c>
      <c r="R28" s="59">
        <f t="shared" si="8"/>
        <v>6.350000000001188E-3</v>
      </c>
    </row>
    <row r="29" spans="1:18" x14ac:dyDescent="0.25">
      <c r="B29">
        <v>90</v>
      </c>
      <c r="C29" s="19">
        <v>46</v>
      </c>
      <c r="D29" s="39">
        <v>29.844899999999999</v>
      </c>
      <c r="E29" s="39">
        <v>29.8447</v>
      </c>
      <c r="F29" s="27">
        <f t="shared" si="0"/>
        <v>1.9999999999953388E-4</v>
      </c>
      <c r="G29" s="28">
        <f t="shared" si="1"/>
        <v>29.844799999999999</v>
      </c>
      <c r="H29" s="30">
        <v>30.105899999999998</v>
      </c>
      <c r="I29" s="30">
        <v>30.106000000000002</v>
      </c>
      <c r="J29" s="60">
        <f t="shared" si="2"/>
        <v>-1.0000000000331966E-4</v>
      </c>
      <c r="K29" s="28">
        <f t="shared" si="3"/>
        <v>30.10595</v>
      </c>
      <c r="L29" s="27">
        <v>30.028300000000002</v>
      </c>
      <c r="M29" s="30">
        <v>30.027799999999999</v>
      </c>
      <c r="N29" s="60">
        <f t="shared" si="4"/>
        <v>5.0000000000238742E-4</v>
      </c>
      <c r="O29" s="28">
        <f t="shared" si="5"/>
        <v>30.02805</v>
      </c>
      <c r="P29" s="59">
        <f t="shared" si="6"/>
        <v>0.26115000000000066</v>
      </c>
      <c r="Q29" s="59">
        <f t="shared" si="7"/>
        <v>0.18325000000000102</v>
      </c>
      <c r="R29" s="59">
        <f t="shared" si="8"/>
        <v>7.7899999999999636E-2</v>
      </c>
    </row>
    <row r="30" spans="1:18" x14ac:dyDescent="0.25">
      <c r="B30">
        <v>63</v>
      </c>
      <c r="C30" s="19">
        <v>47</v>
      </c>
      <c r="D30" s="39">
        <v>28.607500000000002</v>
      </c>
      <c r="E30" s="39">
        <v>28.607399999999998</v>
      </c>
      <c r="F30" s="27">
        <f t="shared" si="0"/>
        <v>1.0000000000331966E-4</v>
      </c>
      <c r="G30" s="28">
        <f t="shared" si="1"/>
        <v>28.60745</v>
      </c>
      <c r="H30" s="30">
        <v>28.842600000000001</v>
      </c>
      <c r="I30" s="30">
        <v>28.842700000000001</v>
      </c>
      <c r="J30" s="60">
        <f t="shared" si="2"/>
        <v>-9.9999999999766942E-5</v>
      </c>
      <c r="K30" s="28">
        <f t="shared" si="3"/>
        <v>28.842649999999999</v>
      </c>
      <c r="L30" s="27">
        <v>28.824100000000001</v>
      </c>
      <c r="M30" s="30">
        <v>28.8246</v>
      </c>
      <c r="N30" s="60">
        <f t="shared" si="4"/>
        <v>-4.9999999999883471E-4</v>
      </c>
      <c r="O30" s="28">
        <f t="shared" si="5"/>
        <v>28.824350000000003</v>
      </c>
      <c r="P30" s="59">
        <f t="shared" si="6"/>
        <v>0.23519999999999897</v>
      </c>
      <c r="Q30" s="59">
        <f t="shared" si="7"/>
        <v>0.21690000000000254</v>
      </c>
      <c r="R30" s="59">
        <f t="shared" si="8"/>
        <v>1.829999999999643E-2</v>
      </c>
    </row>
    <row r="31" spans="1:18" x14ac:dyDescent="0.25">
      <c r="A31" s="66" t="s">
        <v>142</v>
      </c>
      <c r="B31" s="66">
        <v>850</v>
      </c>
      <c r="C31" s="19">
        <v>48</v>
      </c>
      <c r="D31" s="39">
        <v>28.8842</v>
      </c>
      <c r="E31" s="39">
        <v>28.884399999999999</v>
      </c>
      <c r="F31" s="27">
        <f t="shared" si="0"/>
        <v>-1.9999999999953388E-4</v>
      </c>
      <c r="G31" s="28">
        <f t="shared" si="1"/>
        <v>28.8843</v>
      </c>
      <c r="H31" s="30">
        <v>28.954000000000001</v>
      </c>
      <c r="I31" s="30">
        <v>28.953900000000001</v>
      </c>
      <c r="J31" s="60">
        <f t="shared" si="2"/>
        <v>9.9999999999766942E-5</v>
      </c>
      <c r="K31" s="28">
        <f t="shared" si="3"/>
        <v>28.953949999999999</v>
      </c>
      <c r="L31" s="27">
        <v>28.906700000000001</v>
      </c>
      <c r="M31" s="30">
        <v>28.906199999999998</v>
      </c>
      <c r="N31" s="60">
        <f t="shared" si="4"/>
        <v>5.0000000000238742E-4</v>
      </c>
      <c r="O31" s="28">
        <f t="shared" si="5"/>
        <v>28.90645</v>
      </c>
      <c r="P31" s="59">
        <f t="shared" si="6"/>
        <v>6.9649999999999324E-2</v>
      </c>
      <c r="Q31" s="59">
        <f t="shared" si="7"/>
        <v>2.2149999999999892E-2</v>
      </c>
      <c r="R31" s="59">
        <f t="shared" si="8"/>
        <v>4.7499999999999432E-2</v>
      </c>
    </row>
    <row r="32" spans="1:18" x14ac:dyDescent="0.25">
      <c r="A32" s="66"/>
      <c r="B32" s="66">
        <v>90</v>
      </c>
      <c r="C32" s="19">
        <v>49</v>
      </c>
      <c r="D32" s="39">
        <v>31.9679</v>
      </c>
      <c r="E32" s="39">
        <v>31.967500000000001</v>
      </c>
      <c r="F32" s="27">
        <f t="shared" si="0"/>
        <v>3.9999999999906777E-4</v>
      </c>
      <c r="G32" s="28">
        <f t="shared" si="1"/>
        <v>31.967700000000001</v>
      </c>
      <c r="H32" s="30">
        <v>32.173299999999998</v>
      </c>
      <c r="I32" s="30">
        <v>32.173200000000001</v>
      </c>
      <c r="J32" s="88">
        <f t="shared" si="2"/>
        <v>9.9999999996214228E-5</v>
      </c>
      <c r="K32" s="28">
        <f t="shared" si="3"/>
        <v>32.173249999999996</v>
      </c>
      <c r="L32" s="27">
        <v>32.110500000000002</v>
      </c>
      <c r="M32" s="30">
        <v>32.110399999999998</v>
      </c>
      <c r="N32" s="60">
        <f t="shared" si="4"/>
        <v>1.0000000000331966E-4</v>
      </c>
      <c r="O32" s="28">
        <f t="shared" si="5"/>
        <v>32.11045</v>
      </c>
      <c r="P32" s="59">
        <f t="shared" si="6"/>
        <v>0.20554999999999524</v>
      </c>
      <c r="Q32" s="59">
        <f t="shared" si="7"/>
        <v>0.14274999999999949</v>
      </c>
      <c r="R32" s="59">
        <f t="shared" si="8"/>
        <v>6.2799999999995748E-2</v>
      </c>
    </row>
    <row r="33" spans="1:18" x14ac:dyDescent="0.25">
      <c r="A33" s="66"/>
      <c r="B33" s="66">
        <v>63</v>
      </c>
      <c r="C33" s="19">
        <v>50</v>
      </c>
      <c r="D33" s="39">
        <v>28.897200000000002</v>
      </c>
      <c r="E33" s="39">
        <v>28.897500000000001</v>
      </c>
      <c r="F33" s="27">
        <f t="shared" si="0"/>
        <v>-2.9999999999930083E-4</v>
      </c>
      <c r="G33" s="28">
        <f t="shared" si="1"/>
        <v>28.897350000000003</v>
      </c>
      <c r="H33" s="30">
        <v>29.074100000000001</v>
      </c>
      <c r="I33" s="30">
        <v>29.073899999999998</v>
      </c>
      <c r="J33" s="60">
        <f t="shared" si="2"/>
        <v>2.000000000030866E-4</v>
      </c>
      <c r="K33" s="28">
        <f t="shared" si="3"/>
        <v>29.073999999999998</v>
      </c>
      <c r="L33" s="27">
        <v>29.058900000000001</v>
      </c>
      <c r="M33" s="30">
        <v>29.058800000000002</v>
      </c>
      <c r="N33" s="60">
        <f t="shared" si="4"/>
        <v>9.9999999999766942E-5</v>
      </c>
      <c r="O33" s="28">
        <f t="shared" si="5"/>
        <v>29.05885</v>
      </c>
      <c r="P33" s="59">
        <f t="shared" si="6"/>
        <v>0.17664999999999509</v>
      </c>
      <c r="Q33" s="59">
        <f t="shared" si="7"/>
        <v>0.16149999999999665</v>
      </c>
      <c r="R33" s="59">
        <f t="shared" si="8"/>
        <v>1.5149999999998442E-2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3" ySplit="1" topLeftCell="K5" activePane="bottomRight" state="frozen"/>
      <selection pane="topRight" activeCell="D1" sqref="D1"/>
      <selection pane="bottomLeft" activeCell="A2" sqref="A2"/>
      <selection pane="bottomRight" activeCell="N12" sqref="M12:N12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4" width="10" customWidth="1"/>
    <col min="5" max="5" width="9.85546875" customWidth="1"/>
    <col min="6" max="6" width="8.28515625" style="27" customWidth="1"/>
    <col min="7" max="7" width="10.42578125" style="28" customWidth="1"/>
    <col min="8" max="8" width="11.42578125" customWidth="1"/>
    <col min="9" max="9" width="10.140625" customWidth="1"/>
    <col min="10" max="10" width="8.42578125" style="27" customWidth="1"/>
    <col min="11" max="11" width="10.42578125" style="28" customWidth="1"/>
    <col min="12" max="12" width="10.5703125" customWidth="1"/>
    <col min="13" max="13" width="11.42578125" customWidth="1"/>
    <col min="14" max="14" width="8.5703125" style="60" customWidth="1"/>
    <col min="15" max="15" width="9.85546875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3" t="s">
        <v>91</v>
      </c>
      <c r="C1" s="20"/>
      <c r="D1" s="104" t="s">
        <v>83</v>
      </c>
      <c r="E1" s="102"/>
      <c r="F1" s="102"/>
      <c r="G1" s="103"/>
      <c r="H1" s="104" t="s">
        <v>84</v>
      </c>
      <c r="I1" s="102"/>
      <c r="J1" s="102"/>
      <c r="K1" s="103"/>
      <c r="L1" s="101" t="s">
        <v>85</v>
      </c>
      <c r="M1" s="102"/>
      <c r="N1" s="102"/>
      <c r="O1" s="103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89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133</v>
      </c>
      <c r="B4">
        <v>850</v>
      </c>
      <c r="C4" s="19">
        <v>43</v>
      </c>
      <c r="D4" s="39">
        <v>29.136500000000002</v>
      </c>
      <c r="E4" s="39">
        <v>29.136399999999998</v>
      </c>
      <c r="F4" s="27">
        <f>D4-E4</f>
        <v>1.0000000000331966E-4</v>
      </c>
      <c r="G4" s="28">
        <f>(D4+E4)/2</f>
        <v>29.13645</v>
      </c>
      <c r="H4" s="63">
        <v>29.147200000000002</v>
      </c>
      <c r="I4" s="25">
        <v>29.146699999999999</v>
      </c>
      <c r="J4" s="90">
        <f t="shared" ref="J4:J33" si="0">H4-I4</f>
        <v>5.0000000000238742E-4</v>
      </c>
      <c r="K4" s="28">
        <f t="shared" ref="K4:K33" si="1">(H4+I4)/2</f>
        <v>29.14695</v>
      </c>
      <c r="L4" s="27">
        <v>29.145099999999999</v>
      </c>
      <c r="M4" s="30">
        <v>29.1448</v>
      </c>
      <c r="N4" s="60">
        <f>L4-M4</f>
        <v>2.9999999999930083E-4</v>
      </c>
      <c r="O4" s="28">
        <f>(L4+M4)/2</f>
        <v>29.144950000000001</v>
      </c>
      <c r="P4" s="59">
        <f>K4-G4</f>
        <v>1.0500000000000398E-2</v>
      </c>
      <c r="Q4" s="59">
        <f>O4-G4</f>
        <v>8.5000000000015064E-3</v>
      </c>
      <c r="R4" s="59">
        <f>P4-Q4</f>
        <v>1.9999999999988916E-3</v>
      </c>
    </row>
    <row r="5" spans="1:18" x14ac:dyDescent="0.25">
      <c r="B5">
        <v>90</v>
      </c>
      <c r="C5" s="19">
        <v>44</v>
      </c>
      <c r="D5" s="39">
        <v>31.815000000000001</v>
      </c>
      <c r="E5" s="39">
        <v>31.814699999999998</v>
      </c>
      <c r="F5" s="27">
        <f t="shared" ref="F5:F33" si="2">D5-E5</f>
        <v>3.0000000000285354E-4</v>
      </c>
      <c r="G5" s="28">
        <f t="shared" ref="G5:G33" si="3">(D5+E5)/2</f>
        <v>31.81485</v>
      </c>
      <c r="H5" s="63">
        <v>32.077599999999997</v>
      </c>
      <c r="I5" s="25">
        <v>32.077599999999997</v>
      </c>
      <c r="J5" s="90">
        <f t="shared" si="0"/>
        <v>0</v>
      </c>
      <c r="K5" s="28">
        <f t="shared" si="1"/>
        <v>32.077599999999997</v>
      </c>
      <c r="L5" s="27">
        <v>32.0334</v>
      </c>
      <c r="M5" s="30">
        <v>32.033200000000001</v>
      </c>
      <c r="N5" s="60">
        <f>L5-M5</f>
        <v>1.9999999999953388E-4</v>
      </c>
      <c r="O5" s="28">
        <f>(L5+M5)/2</f>
        <v>32.033299999999997</v>
      </c>
      <c r="P5" s="59">
        <f>K5-G5</f>
        <v>0.26274999999999693</v>
      </c>
      <c r="Q5" s="59">
        <f>O5-G5</f>
        <v>0.21844999999999715</v>
      </c>
      <c r="R5" s="59">
        <f t="shared" ref="R5:R33" si="4">P5-Q5</f>
        <v>4.4299999999999784E-2</v>
      </c>
    </row>
    <row r="6" spans="1:18" x14ac:dyDescent="0.25">
      <c r="B6">
        <v>63</v>
      </c>
      <c r="C6" s="19">
        <v>45</v>
      </c>
      <c r="D6" s="39">
        <v>32.3187</v>
      </c>
      <c r="E6" s="39">
        <v>32.318399999999997</v>
      </c>
      <c r="F6" s="27">
        <f t="shared" si="2"/>
        <v>3.0000000000285354E-4</v>
      </c>
      <c r="G6" s="28">
        <f t="shared" si="3"/>
        <v>32.318550000000002</v>
      </c>
      <c r="H6" s="63">
        <v>32.796199999999999</v>
      </c>
      <c r="I6" s="25">
        <v>32.7958</v>
      </c>
      <c r="J6" s="90">
        <f t="shared" si="0"/>
        <v>3.9999999999906777E-4</v>
      </c>
      <c r="K6" s="28">
        <f t="shared" si="1"/>
        <v>32.795999999999999</v>
      </c>
      <c r="L6" s="27">
        <v>32.772799999999997</v>
      </c>
      <c r="M6" s="30">
        <v>32.772300000000001</v>
      </c>
      <c r="N6" s="60">
        <f>L6-M6</f>
        <v>4.99999999995282E-4</v>
      </c>
      <c r="O6" s="28">
        <f>(L6+M6)/2</f>
        <v>32.772549999999995</v>
      </c>
      <c r="P6" s="59">
        <f>K6-G6</f>
        <v>0.47744999999999749</v>
      </c>
      <c r="Q6" s="59">
        <f>O6-G6</f>
        <v>0.45399999999999352</v>
      </c>
      <c r="R6" s="59">
        <f t="shared" si="4"/>
        <v>2.3450000000003968E-2</v>
      </c>
    </row>
    <row r="7" spans="1:18" x14ac:dyDescent="0.25">
      <c r="A7" t="s">
        <v>134</v>
      </c>
      <c r="B7">
        <v>850</v>
      </c>
      <c r="C7" s="19">
        <v>46</v>
      </c>
      <c r="D7" s="39">
        <v>29.847799999999999</v>
      </c>
      <c r="E7" s="39">
        <v>29.8476</v>
      </c>
      <c r="F7" s="27">
        <f t="shared" si="2"/>
        <v>1.9999999999953388E-4</v>
      </c>
      <c r="G7" s="28">
        <f t="shared" si="3"/>
        <v>29.8477</v>
      </c>
      <c r="H7" s="63">
        <v>29.855699999999999</v>
      </c>
      <c r="I7" s="25">
        <v>29.855499999999999</v>
      </c>
      <c r="J7" s="90">
        <f t="shared" si="0"/>
        <v>1.9999999999953388E-4</v>
      </c>
      <c r="K7" s="28">
        <f t="shared" si="1"/>
        <v>29.855599999999999</v>
      </c>
      <c r="L7" s="27">
        <v>29.852599999999999</v>
      </c>
      <c r="M7" s="30">
        <v>29.8521</v>
      </c>
      <c r="N7" s="60">
        <f>L7-M7</f>
        <v>4.9999999999883471E-4</v>
      </c>
      <c r="O7" s="28">
        <f>(L7+M7)/2</f>
        <v>29.852350000000001</v>
      </c>
      <c r="P7" s="59">
        <f>K7-G7</f>
        <v>7.899999999999352E-3</v>
      </c>
      <c r="Q7" s="59">
        <f>O7-G7</f>
        <v>4.6500000000015973E-3</v>
      </c>
      <c r="R7" s="59">
        <f t="shared" si="4"/>
        <v>3.2499999999977547E-3</v>
      </c>
    </row>
    <row r="8" spans="1:18" x14ac:dyDescent="0.25">
      <c r="B8">
        <v>90</v>
      </c>
      <c r="C8" s="19">
        <v>47</v>
      </c>
      <c r="D8" s="39">
        <v>29.721399999999999</v>
      </c>
      <c r="E8" s="39">
        <v>29.721499999999999</v>
      </c>
      <c r="F8" s="27">
        <f t="shared" si="2"/>
        <v>-9.9999999999766942E-5</v>
      </c>
      <c r="G8" s="28">
        <f t="shared" si="3"/>
        <v>29.721449999999997</v>
      </c>
      <c r="H8" s="63">
        <v>29.995200000000001</v>
      </c>
      <c r="I8" s="25">
        <v>29.994900000000001</v>
      </c>
      <c r="J8" s="90">
        <f t="shared" si="0"/>
        <v>2.9999999999930083E-4</v>
      </c>
      <c r="K8" s="28">
        <f t="shared" si="1"/>
        <v>29.995049999999999</v>
      </c>
      <c r="L8" s="27">
        <v>29.948799999999999</v>
      </c>
      <c r="M8" s="30">
        <v>29.948699999999999</v>
      </c>
      <c r="N8" s="60">
        <f>L8-M8</f>
        <v>9.9999999999766942E-5</v>
      </c>
      <c r="O8" s="28">
        <f>(L8+M8)/2</f>
        <v>29.948749999999997</v>
      </c>
      <c r="P8" s="59">
        <f>K8-G8</f>
        <v>0.27360000000000184</v>
      </c>
      <c r="Q8" s="59">
        <f>O8-G8</f>
        <v>0.22729999999999961</v>
      </c>
      <c r="R8" s="59">
        <f t="shared" si="4"/>
        <v>4.6300000000002228E-2</v>
      </c>
    </row>
    <row r="9" spans="1:18" x14ac:dyDescent="0.25">
      <c r="B9">
        <v>63</v>
      </c>
      <c r="C9" s="19">
        <v>48</v>
      </c>
      <c r="D9" s="39">
        <v>29.930499999999999</v>
      </c>
      <c r="E9" s="39">
        <v>29.930499999999999</v>
      </c>
      <c r="F9" s="27">
        <f t="shared" si="2"/>
        <v>0</v>
      </c>
      <c r="G9" s="28">
        <f t="shared" si="3"/>
        <v>29.930499999999999</v>
      </c>
      <c r="H9" s="63">
        <v>30.378499999999999</v>
      </c>
      <c r="I9" s="25">
        <v>30.3781</v>
      </c>
      <c r="J9" s="90">
        <f t="shared" si="0"/>
        <v>3.9999999999906777E-4</v>
      </c>
      <c r="K9" s="28">
        <f t="shared" si="1"/>
        <v>30.378299999999999</v>
      </c>
      <c r="L9" s="27">
        <v>30.352</v>
      </c>
      <c r="M9" s="30">
        <v>30.3521</v>
      </c>
      <c r="N9" s="60">
        <f>L9-M9</f>
        <v>-9.9999999999766942E-5</v>
      </c>
      <c r="O9" s="28">
        <f>(L9+M9)/2</f>
        <v>30.352049999999998</v>
      </c>
      <c r="P9" s="59">
        <f>K9-G9</f>
        <v>0.44780000000000086</v>
      </c>
      <c r="Q9" s="59">
        <f>O9-G9</f>
        <v>0.42154999999999987</v>
      </c>
      <c r="R9" s="59">
        <f t="shared" si="4"/>
        <v>2.6250000000000995E-2</v>
      </c>
    </row>
    <row r="10" spans="1:18" x14ac:dyDescent="0.25">
      <c r="A10" t="s">
        <v>135</v>
      </c>
      <c r="B10">
        <v>850</v>
      </c>
      <c r="C10" s="19">
        <v>49</v>
      </c>
      <c r="D10" s="39">
        <v>28.9754</v>
      </c>
      <c r="E10" s="39">
        <v>28.975300000000001</v>
      </c>
      <c r="F10" s="27">
        <f t="shared" si="2"/>
        <v>9.9999999999766942E-5</v>
      </c>
      <c r="G10" s="28">
        <f t="shared" si="3"/>
        <v>28.975349999999999</v>
      </c>
      <c r="H10" s="63">
        <v>28.9788</v>
      </c>
      <c r="I10" s="25">
        <v>28.9786</v>
      </c>
      <c r="J10" s="90">
        <f t="shared" si="0"/>
        <v>1.9999999999953388E-4</v>
      </c>
      <c r="K10" s="28">
        <f t="shared" si="1"/>
        <v>28.9787</v>
      </c>
      <c r="L10" s="27">
        <v>28.978000000000002</v>
      </c>
      <c r="M10" s="30">
        <v>28.978000000000002</v>
      </c>
      <c r="N10" s="60">
        <f>L10-M10</f>
        <v>0</v>
      </c>
      <c r="O10" s="28">
        <f>(L10+M10)/2</f>
        <v>28.978000000000002</v>
      </c>
      <c r="P10" s="59">
        <f>K10-G10</f>
        <v>3.3500000000010743E-3</v>
      </c>
      <c r="Q10" s="59">
        <f>O10-G10</f>
        <v>2.6500000000027057E-3</v>
      </c>
      <c r="R10" s="59">
        <f t="shared" si="4"/>
        <v>6.9999999999836859E-4</v>
      </c>
    </row>
    <row r="11" spans="1:18" x14ac:dyDescent="0.25">
      <c r="B11">
        <v>90</v>
      </c>
      <c r="C11" s="19">
        <v>50</v>
      </c>
      <c r="D11" s="39">
        <v>28.683499999999999</v>
      </c>
      <c r="E11" s="39">
        <v>28.683399999999999</v>
      </c>
      <c r="F11" s="27">
        <f t="shared" si="2"/>
        <v>9.9999999999766942E-5</v>
      </c>
      <c r="G11" s="28">
        <f t="shared" si="3"/>
        <v>28.683450000000001</v>
      </c>
      <c r="H11" s="63">
        <v>28.872599999999998</v>
      </c>
      <c r="I11" s="25">
        <v>28.872299999999999</v>
      </c>
      <c r="J11" s="90">
        <f t="shared" si="0"/>
        <v>2.9999999999930083E-4</v>
      </c>
      <c r="K11" s="28">
        <f t="shared" si="1"/>
        <v>28.872450000000001</v>
      </c>
      <c r="L11" s="27">
        <v>28.836600000000001</v>
      </c>
      <c r="M11" s="30">
        <v>28.836500000000001</v>
      </c>
      <c r="N11" s="60">
        <f>L11-M11</f>
        <v>9.9999999999766942E-5</v>
      </c>
      <c r="O11" s="28">
        <f>(L11+M11)/2</f>
        <v>28.836550000000003</v>
      </c>
      <c r="P11" s="59">
        <f>K11-G11</f>
        <v>0.18900000000000006</v>
      </c>
      <c r="Q11" s="59">
        <f>O11-G11</f>
        <v>0.15310000000000201</v>
      </c>
      <c r="R11" s="59">
        <f t="shared" si="4"/>
        <v>3.5899999999998045E-2</v>
      </c>
    </row>
    <row r="12" spans="1:18" x14ac:dyDescent="0.25">
      <c r="B12">
        <v>63</v>
      </c>
      <c r="C12" s="19">
        <v>51</v>
      </c>
      <c r="D12" s="39">
        <v>29.768699999999999</v>
      </c>
      <c r="E12" s="39">
        <v>29.768599999999999</v>
      </c>
      <c r="F12" s="27">
        <f t="shared" si="2"/>
        <v>9.9999999999766942E-5</v>
      </c>
      <c r="G12" s="28">
        <f t="shared" si="3"/>
        <v>29.768650000000001</v>
      </c>
      <c r="H12" s="63">
        <v>30.186800000000002</v>
      </c>
      <c r="I12" s="25">
        <v>30.186800000000002</v>
      </c>
      <c r="J12" s="90">
        <f t="shared" si="0"/>
        <v>0</v>
      </c>
      <c r="K12" s="28">
        <f t="shared" si="1"/>
        <v>30.186800000000002</v>
      </c>
      <c r="L12" s="27">
        <v>30.162400000000002</v>
      </c>
      <c r="M12" s="30">
        <v>30.162400000000002</v>
      </c>
      <c r="N12" s="60">
        <f>L12-M12</f>
        <v>0</v>
      </c>
      <c r="O12" s="28">
        <f>(L12+M12)/2</f>
        <v>30.162400000000002</v>
      </c>
      <c r="P12" s="59">
        <f>K12-G12</f>
        <v>0.41815000000000069</v>
      </c>
      <c r="Q12" s="59">
        <f>O12-G12</f>
        <v>0.39375000000000071</v>
      </c>
      <c r="R12" s="59">
        <f t="shared" si="4"/>
        <v>2.4399999999999977E-2</v>
      </c>
    </row>
    <row r="13" spans="1:18" x14ac:dyDescent="0.25">
      <c r="A13" t="s">
        <v>136</v>
      </c>
      <c r="B13">
        <v>850</v>
      </c>
      <c r="C13" s="19">
        <v>52</v>
      </c>
      <c r="D13" s="39">
        <v>28.7928</v>
      </c>
      <c r="E13" s="39">
        <v>28.792300000000001</v>
      </c>
      <c r="F13" s="27">
        <f t="shared" si="2"/>
        <v>4.9999999999883471E-4</v>
      </c>
      <c r="G13" s="28">
        <f t="shared" si="3"/>
        <v>28.792549999999999</v>
      </c>
      <c r="H13" s="63">
        <v>28.799099999999999</v>
      </c>
      <c r="I13" s="25">
        <v>28.7987</v>
      </c>
      <c r="J13" s="90">
        <f t="shared" si="0"/>
        <v>3.9999999999906777E-4</v>
      </c>
      <c r="K13" s="28">
        <f t="shared" si="1"/>
        <v>28.7989</v>
      </c>
      <c r="L13" s="27">
        <v>28.797499999999999</v>
      </c>
      <c r="M13" s="30">
        <v>28.7973</v>
      </c>
      <c r="N13" s="60">
        <f>L13-M13</f>
        <v>1.9999999999953388E-4</v>
      </c>
      <c r="O13" s="28">
        <f>(L13+M13)/2</f>
        <v>28.7974</v>
      </c>
      <c r="P13" s="59">
        <f>K13-G13</f>
        <v>6.350000000001188E-3</v>
      </c>
      <c r="Q13" s="59">
        <f>O13-G13</f>
        <v>4.8500000000011312E-3</v>
      </c>
      <c r="R13" s="59">
        <f t="shared" si="4"/>
        <v>1.5000000000000568E-3</v>
      </c>
    </row>
    <row r="14" spans="1:18" x14ac:dyDescent="0.25">
      <c r="B14">
        <v>90</v>
      </c>
      <c r="C14" s="19">
        <v>53</v>
      </c>
      <c r="D14" s="39">
        <v>28.7653</v>
      </c>
      <c r="E14" s="39">
        <v>28.7652</v>
      </c>
      <c r="F14" s="27">
        <f t="shared" si="2"/>
        <v>9.9999999999766942E-5</v>
      </c>
      <c r="G14" s="28">
        <f t="shared" si="3"/>
        <v>28.765250000000002</v>
      </c>
      <c r="H14" s="63">
        <v>29.098600000000001</v>
      </c>
      <c r="I14" s="87">
        <v>29.098099999999999</v>
      </c>
      <c r="J14" s="90">
        <f t="shared" si="0"/>
        <v>5.0000000000238742E-4</v>
      </c>
      <c r="K14" s="28">
        <f t="shared" si="1"/>
        <v>29.09835</v>
      </c>
      <c r="L14" s="27">
        <v>29.059000000000001</v>
      </c>
      <c r="M14" s="30">
        <v>29.059000000000001</v>
      </c>
      <c r="N14" s="60">
        <f>L14-M14</f>
        <v>0</v>
      </c>
      <c r="O14" s="28">
        <f>(L14+M14)/2</f>
        <v>29.059000000000001</v>
      </c>
      <c r="P14" s="59">
        <f>K14-G14</f>
        <v>0.33309999999999818</v>
      </c>
      <c r="Q14" s="59">
        <f>O14-G14</f>
        <v>0.29374999999999929</v>
      </c>
      <c r="R14" s="59">
        <f t="shared" si="4"/>
        <v>3.9349999999998886E-2</v>
      </c>
    </row>
    <row r="15" spans="1:18" x14ac:dyDescent="0.25">
      <c r="B15">
        <v>63</v>
      </c>
      <c r="C15" s="19">
        <v>54</v>
      </c>
      <c r="D15" s="39">
        <v>28.897099999999998</v>
      </c>
      <c r="E15" s="39">
        <v>28.896799999999999</v>
      </c>
      <c r="F15" s="27">
        <f t="shared" si="2"/>
        <v>2.9999999999930083E-4</v>
      </c>
      <c r="G15" s="28">
        <f t="shared" si="3"/>
        <v>28.896949999999997</v>
      </c>
      <c r="H15" s="63">
        <v>29.248799999999999</v>
      </c>
      <c r="I15" s="87">
        <v>29.2483</v>
      </c>
      <c r="J15" s="90">
        <f t="shared" si="0"/>
        <v>4.9999999999883471E-4</v>
      </c>
      <c r="K15" s="28">
        <f t="shared" si="1"/>
        <v>29.248550000000002</v>
      </c>
      <c r="L15" s="27">
        <v>29.233000000000001</v>
      </c>
      <c r="M15" s="30">
        <v>29.2331</v>
      </c>
      <c r="N15" s="60">
        <f>L15-M15</f>
        <v>-9.9999999999766942E-5</v>
      </c>
      <c r="O15" s="28">
        <f>(L15+M15)/2</f>
        <v>29.233049999999999</v>
      </c>
      <c r="P15" s="59">
        <f>K15-G15</f>
        <v>0.3516000000000048</v>
      </c>
      <c r="Q15" s="59">
        <f>O15-G15</f>
        <v>0.33610000000000184</v>
      </c>
      <c r="R15" s="59">
        <f t="shared" si="4"/>
        <v>1.5500000000002956E-2</v>
      </c>
    </row>
    <row r="16" spans="1:18" x14ac:dyDescent="0.25">
      <c r="A16" t="s">
        <v>137</v>
      </c>
      <c r="B16">
        <v>850</v>
      </c>
      <c r="C16" s="19">
        <v>55</v>
      </c>
      <c r="D16" s="39">
        <v>29.4816</v>
      </c>
      <c r="E16" s="39">
        <v>29.481400000000001</v>
      </c>
      <c r="F16" s="27">
        <f t="shared" si="2"/>
        <v>1.9999999999953388E-4</v>
      </c>
      <c r="G16" s="28">
        <f t="shared" si="3"/>
        <v>29.4815</v>
      </c>
      <c r="H16" s="63">
        <v>29.4876</v>
      </c>
      <c r="I16" s="87">
        <v>29.487200000000001</v>
      </c>
      <c r="J16" s="90">
        <f t="shared" si="0"/>
        <v>3.9999999999906777E-4</v>
      </c>
      <c r="K16" s="28">
        <f t="shared" si="1"/>
        <v>29.487400000000001</v>
      </c>
      <c r="L16" s="27">
        <v>29.485800000000001</v>
      </c>
      <c r="M16" s="30">
        <v>29.485600000000002</v>
      </c>
      <c r="N16" s="60">
        <f>L16-M16</f>
        <v>1.9999999999953388E-4</v>
      </c>
      <c r="O16" s="28">
        <f>(L16+M16)/2</f>
        <v>29.485700000000001</v>
      </c>
      <c r="P16" s="59">
        <f>K16-G16</f>
        <v>5.9000000000004604E-3</v>
      </c>
      <c r="Q16" s="59">
        <f>O16-G16</f>
        <v>4.2000000000008697E-3</v>
      </c>
      <c r="R16" s="59">
        <f t="shared" si="4"/>
        <v>1.6999999999995907E-3</v>
      </c>
    </row>
    <row r="17" spans="1:18" x14ac:dyDescent="0.25">
      <c r="B17">
        <v>90</v>
      </c>
      <c r="C17" s="19">
        <v>56</v>
      </c>
      <c r="D17" s="39">
        <v>28.698899999999998</v>
      </c>
      <c r="E17" s="39">
        <v>28.698599999999999</v>
      </c>
      <c r="F17" s="27">
        <f t="shared" si="2"/>
        <v>2.9999999999930083E-4</v>
      </c>
      <c r="G17" s="28">
        <f t="shared" si="3"/>
        <v>28.698749999999997</v>
      </c>
      <c r="H17" s="63">
        <v>28.9254</v>
      </c>
      <c r="I17" s="87">
        <v>28.9252</v>
      </c>
      <c r="J17" s="90">
        <f t="shared" si="0"/>
        <v>1.9999999999953388E-4</v>
      </c>
      <c r="K17" s="28">
        <f t="shared" si="1"/>
        <v>28.9253</v>
      </c>
      <c r="L17" s="27">
        <v>28.893699999999999</v>
      </c>
      <c r="M17" s="30">
        <v>28.894100000000002</v>
      </c>
      <c r="N17" s="60">
        <f>L17-M17</f>
        <v>-4.0000000000262048E-4</v>
      </c>
      <c r="O17" s="28">
        <f>(L17+M17)/2</f>
        <v>28.893900000000002</v>
      </c>
      <c r="P17" s="59">
        <f>K17-G17</f>
        <v>0.22655000000000314</v>
      </c>
      <c r="Q17" s="59">
        <f>O17-G17</f>
        <v>0.19515000000000526</v>
      </c>
      <c r="R17" s="59">
        <f t="shared" si="4"/>
        <v>3.1399999999997874E-2</v>
      </c>
    </row>
    <row r="18" spans="1:18" x14ac:dyDescent="0.25">
      <c r="B18">
        <v>63</v>
      </c>
      <c r="C18" s="19">
        <v>57</v>
      </c>
      <c r="D18" s="39">
        <v>28.885899999999999</v>
      </c>
      <c r="E18" s="39">
        <v>28.8857</v>
      </c>
      <c r="F18" s="27">
        <f t="shared" si="2"/>
        <v>1.9999999999953388E-4</v>
      </c>
      <c r="G18" s="28">
        <f t="shared" si="3"/>
        <v>28.8858</v>
      </c>
      <c r="H18" s="63">
        <v>29.381900000000002</v>
      </c>
      <c r="I18" s="87">
        <v>29.381399999999999</v>
      </c>
      <c r="J18" s="90">
        <f t="shared" si="0"/>
        <v>5.0000000000238742E-4</v>
      </c>
      <c r="K18" s="28">
        <f t="shared" si="1"/>
        <v>29.38165</v>
      </c>
      <c r="L18" s="27">
        <v>29.36</v>
      </c>
      <c r="M18" s="30">
        <v>29.359500000000001</v>
      </c>
      <c r="N18" s="60">
        <f>L18-M18</f>
        <v>4.9999999999883471E-4</v>
      </c>
      <c r="O18" s="28">
        <f>(L18+M18)/2</f>
        <v>29.359749999999998</v>
      </c>
      <c r="P18" s="59">
        <f>K18-G18</f>
        <v>0.49585000000000079</v>
      </c>
      <c r="Q18" s="59">
        <f>O18-G18</f>
        <v>0.47394999999999854</v>
      </c>
      <c r="R18" s="59">
        <f t="shared" si="4"/>
        <v>2.1900000000002251E-2</v>
      </c>
    </row>
    <row r="19" spans="1:18" x14ac:dyDescent="0.25">
      <c r="A19" t="s">
        <v>138</v>
      </c>
      <c r="B19">
        <v>850</v>
      </c>
      <c r="C19" s="19">
        <v>58</v>
      </c>
      <c r="D19" s="39">
        <v>29.1327</v>
      </c>
      <c r="E19" s="39">
        <v>29.1325</v>
      </c>
      <c r="F19" s="27">
        <f t="shared" si="2"/>
        <v>1.9999999999953388E-4</v>
      </c>
      <c r="G19" s="28">
        <f t="shared" si="3"/>
        <v>29.1326</v>
      </c>
      <c r="H19" s="63">
        <v>29.157900000000001</v>
      </c>
      <c r="I19" s="87">
        <v>29.157599999999999</v>
      </c>
      <c r="J19" s="90">
        <f t="shared" si="0"/>
        <v>3.0000000000285354E-4</v>
      </c>
      <c r="K19" s="28">
        <f t="shared" si="1"/>
        <v>29.15775</v>
      </c>
      <c r="L19" s="27">
        <v>29.142199999999999</v>
      </c>
      <c r="M19" s="30">
        <v>29.1418</v>
      </c>
      <c r="N19" s="60">
        <f>L19-M19</f>
        <v>3.9999999999906777E-4</v>
      </c>
      <c r="O19" s="28">
        <f>(L19+M19)/2</f>
        <v>29.141999999999999</v>
      </c>
      <c r="P19" s="59">
        <f>K19-G19</f>
        <v>2.5150000000000006E-2</v>
      </c>
      <c r="Q19" s="59">
        <f>O19-G19</f>
        <v>9.3999999999994088E-3</v>
      </c>
      <c r="R19" s="59">
        <f t="shared" si="4"/>
        <v>1.5750000000000597E-2</v>
      </c>
    </row>
    <row r="20" spans="1:18" x14ac:dyDescent="0.25">
      <c r="B20">
        <v>90</v>
      </c>
      <c r="C20" s="19">
        <v>59</v>
      </c>
      <c r="D20" s="39">
        <v>29.0672</v>
      </c>
      <c r="E20" s="91">
        <v>29.0669</v>
      </c>
      <c r="F20" s="27">
        <f t="shared" si="2"/>
        <v>2.9999999999930083E-4</v>
      </c>
      <c r="G20" s="28">
        <f t="shared" si="3"/>
        <v>29.067050000000002</v>
      </c>
      <c r="H20" s="63">
        <v>29.206900000000001</v>
      </c>
      <c r="I20" s="87">
        <v>29.206700000000001</v>
      </c>
      <c r="J20" s="90">
        <f t="shared" si="0"/>
        <v>1.9999999999953388E-4</v>
      </c>
      <c r="K20" s="28">
        <f t="shared" si="1"/>
        <v>29.206800000000001</v>
      </c>
      <c r="L20" s="27">
        <v>29.1691</v>
      </c>
      <c r="M20" s="30">
        <v>29.168600000000001</v>
      </c>
      <c r="N20" s="60">
        <f>L20-M20</f>
        <v>4.9999999999883471E-4</v>
      </c>
      <c r="O20" s="28">
        <f>(L20+M20)/2</f>
        <v>29.168849999999999</v>
      </c>
      <c r="P20" s="59">
        <f>K20-G20</f>
        <v>0.13974999999999937</v>
      </c>
      <c r="Q20" s="59">
        <f>O20-G20</f>
        <v>0.10179999999999723</v>
      </c>
      <c r="R20" s="59">
        <f t="shared" si="4"/>
        <v>3.7950000000002149E-2</v>
      </c>
    </row>
    <row r="21" spans="1:18" x14ac:dyDescent="0.25">
      <c r="B21">
        <v>63</v>
      </c>
      <c r="C21" s="19">
        <v>60</v>
      </c>
      <c r="D21" s="39">
        <v>31.369399999999999</v>
      </c>
      <c r="E21" s="91">
        <v>31.369199999999999</v>
      </c>
      <c r="F21" s="27">
        <f t="shared" si="2"/>
        <v>1.9999999999953388E-4</v>
      </c>
      <c r="G21" s="28">
        <f t="shared" si="3"/>
        <v>31.369299999999999</v>
      </c>
      <c r="H21" s="63">
        <v>31.6891</v>
      </c>
      <c r="I21" s="87">
        <v>31.688700000000001</v>
      </c>
      <c r="J21" s="90">
        <f t="shared" si="0"/>
        <v>3.9999999999906777E-4</v>
      </c>
      <c r="K21" s="28">
        <f t="shared" si="1"/>
        <v>31.6889</v>
      </c>
      <c r="L21" s="27">
        <v>31.667000000000002</v>
      </c>
      <c r="M21" s="30">
        <v>31.667300000000001</v>
      </c>
      <c r="N21" s="60">
        <f>L21-M21</f>
        <v>-2.9999999999930083E-4</v>
      </c>
      <c r="O21" s="28">
        <f>(L21+M21)/2</f>
        <v>31.667149999999999</v>
      </c>
      <c r="P21" s="59">
        <f>K21-G21</f>
        <v>0.31960000000000122</v>
      </c>
      <c r="Q21" s="59">
        <f>O21-G21</f>
        <v>0.29785000000000039</v>
      </c>
      <c r="R21" s="59">
        <f t="shared" si="4"/>
        <v>2.1750000000000824E-2</v>
      </c>
    </row>
    <row r="22" spans="1:18" x14ac:dyDescent="0.25">
      <c r="A22" t="s">
        <v>139</v>
      </c>
      <c r="B22">
        <v>850</v>
      </c>
      <c r="C22" s="19">
        <v>61</v>
      </c>
      <c r="D22" s="39">
        <v>31.342500000000001</v>
      </c>
      <c r="E22" s="91">
        <v>31.341999999999999</v>
      </c>
      <c r="F22" s="27">
        <f t="shared" si="2"/>
        <v>5.0000000000238742E-4</v>
      </c>
      <c r="G22" s="28">
        <f t="shared" si="3"/>
        <v>31.34225</v>
      </c>
      <c r="H22" s="63">
        <v>31.369499999999999</v>
      </c>
      <c r="I22" s="87">
        <v>31.369399999999999</v>
      </c>
      <c r="J22" s="90">
        <f t="shared" si="0"/>
        <v>9.9999999999766942E-5</v>
      </c>
      <c r="K22" s="28">
        <f t="shared" si="1"/>
        <v>31.369450000000001</v>
      </c>
      <c r="L22" s="27">
        <v>31.353300000000001</v>
      </c>
      <c r="M22" s="30">
        <v>31.353200000000001</v>
      </c>
      <c r="N22" s="60">
        <f>L22-M22</f>
        <v>9.9999999999766942E-5</v>
      </c>
      <c r="O22" s="28">
        <f>(L22+M22)/2</f>
        <v>31.353250000000003</v>
      </c>
      <c r="P22" s="59">
        <f>K22-G22</f>
        <v>2.7200000000000557E-2</v>
      </c>
      <c r="Q22" s="59">
        <f>O22-G22</f>
        <v>1.1000000000002785E-2</v>
      </c>
      <c r="R22" s="59">
        <f t="shared" si="4"/>
        <v>1.6199999999997772E-2</v>
      </c>
    </row>
    <row r="23" spans="1:18" x14ac:dyDescent="0.25">
      <c r="B23">
        <v>90</v>
      </c>
      <c r="C23" s="19">
        <v>62</v>
      </c>
      <c r="D23" s="39">
        <v>30.6996</v>
      </c>
      <c r="E23" s="91">
        <v>30.699100000000001</v>
      </c>
      <c r="F23" s="27">
        <f t="shared" si="2"/>
        <v>4.9999999999883471E-4</v>
      </c>
      <c r="G23" s="28">
        <f t="shared" si="3"/>
        <v>30.699350000000003</v>
      </c>
      <c r="H23" s="39">
        <v>30.849599999999999</v>
      </c>
      <c r="I23" s="25">
        <v>30.849299999999999</v>
      </c>
      <c r="J23" s="90">
        <f t="shared" si="0"/>
        <v>2.9999999999930083E-4</v>
      </c>
      <c r="K23" s="28">
        <f t="shared" si="1"/>
        <v>30.849449999999997</v>
      </c>
      <c r="L23" s="27">
        <v>30.802900000000001</v>
      </c>
      <c r="M23" s="30">
        <v>30.802800000000001</v>
      </c>
      <c r="N23" s="60">
        <f>L23-M23</f>
        <v>9.9999999999766942E-5</v>
      </c>
      <c r="O23" s="28">
        <f>(L23+M23)/2</f>
        <v>30.802849999999999</v>
      </c>
      <c r="P23" s="59">
        <f>K23-G23</f>
        <v>0.15009999999999479</v>
      </c>
      <c r="Q23" s="59">
        <f>O23-G23</f>
        <v>0.10349999999999682</v>
      </c>
      <c r="R23" s="59">
        <f t="shared" si="4"/>
        <v>4.6599999999997976E-2</v>
      </c>
    </row>
    <row r="24" spans="1:18" x14ac:dyDescent="0.25">
      <c r="B24">
        <v>63</v>
      </c>
      <c r="C24" s="19">
        <v>63</v>
      </c>
      <c r="D24" s="39">
        <v>28.849499999999999</v>
      </c>
      <c r="E24" s="91">
        <v>28.849399999999999</v>
      </c>
      <c r="F24" s="27">
        <f t="shared" si="2"/>
        <v>9.9999999999766942E-5</v>
      </c>
      <c r="G24" s="28">
        <f t="shared" si="3"/>
        <v>28.849449999999997</v>
      </c>
      <c r="H24" s="39">
        <v>29.029</v>
      </c>
      <c r="I24" s="25">
        <v>29.028700000000001</v>
      </c>
      <c r="J24" s="90">
        <f t="shared" si="0"/>
        <v>2.9999999999930083E-4</v>
      </c>
      <c r="K24" s="28">
        <f t="shared" si="1"/>
        <v>29.028849999999998</v>
      </c>
      <c r="L24" s="27">
        <v>29.015899999999998</v>
      </c>
      <c r="M24" s="30">
        <v>29.015499999999999</v>
      </c>
      <c r="N24" s="60">
        <f>L24-M24</f>
        <v>3.9999999999906777E-4</v>
      </c>
      <c r="O24" s="28">
        <f>(L24+M24)/2</f>
        <v>29.015699999999999</v>
      </c>
      <c r="P24" s="59">
        <f>K24-G24</f>
        <v>0.17940000000000111</v>
      </c>
      <c r="Q24" s="59">
        <f>O24-G24</f>
        <v>0.16625000000000156</v>
      </c>
      <c r="R24" s="59">
        <f t="shared" si="4"/>
        <v>1.3149999999999551E-2</v>
      </c>
    </row>
    <row r="25" spans="1:18" x14ac:dyDescent="0.25">
      <c r="A25" t="s">
        <v>140</v>
      </c>
      <c r="B25">
        <v>850</v>
      </c>
      <c r="C25" s="19">
        <v>64</v>
      </c>
      <c r="D25" s="39">
        <v>29.722200000000001</v>
      </c>
      <c r="E25" s="91">
        <v>29.721699999999998</v>
      </c>
      <c r="F25" s="27">
        <f t="shared" si="2"/>
        <v>5.0000000000238742E-4</v>
      </c>
      <c r="G25" s="28">
        <f t="shared" si="3"/>
        <v>29.72195</v>
      </c>
      <c r="H25" s="39">
        <v>29.7302</v>
      </c>
      <c r="I25" s="25">
        <v>29.729800000000001</v>
      </c>
      <c r="J25" s="90">
        <f t="shared" si="0"/>
        <v>3.9999999999906777E-4</v>
      </c>
      <c r="K25" s="28">
        <f t="shared" si="1"/>
        <v>29.73</v>
      </c>
      <c r="L25" s="27">
        <v>29.726600000000001</v>
      </c>
      <c r="M25" s="30">
        <v>29.726299999999998</v>
      </c>
      <c r="N25" s="60">
        <f>L25-M25</f>
        <v>3.0000000000285354E-4</v>
      </c>
      <c r="O25" s="28">
        <f>(L25+M25)/2</f>
        <v>29.72645</v>
      </c>
      <c r="P25" s="59">
        <f>K25-G25</f>
        <v>8.0500000000007788E-3</v>
      </c>
      <c r="Q25" s="59">
        <f>O25-G25</f>
        <v>4.5000000000001705E-3</v>
      </c>
      <c r="R25" s="59">
        <f t="shared" si="4"/>
        <v>3.5500000000006082E-3</v>
      </c>
    </row>
    <row r="26" spans="1:18" x14ac:dyDescent="0.25">
      <c r="B26">
        <v>90</v>
      </c>
      <c r="C26" s="19">
        <v>100</v>
      </c>
      <c r="D26" s="56">
        <v>32.539299999999997</v>
      </c>
      <c r="E26" s="92">
        <v>32.538899999999998</v>
      </c>
      <c r="F26" s="27">
        <f t="shared" si="2"/>
        <v>3.9999999999906777E-4</v>
      </c>
      <c r="G26" s="28">
        <f t="shared" si="3"/>
        <v>32.539099999999998</v>
      </c>
      <c r="H26" s="39">
        <v>32.748699999999999</v>
      </c>
      <c r="I26" s="30">
        <v>32.748899999999999</v>
      </c>
      <c r="J26" s="90">
        <f t="shared" si="0"/>
        <v>-1.9999999999953388E-4</v>
      </c>
      <c r="K26" s="28">
        <f t="shared" si="1"/>
        <v>32.748800000000003</v>
      </c>
      <c r="L26" s="27">
        <v>32.707000000000001</v>
      </c>
      <c r="M26" s="30">
        <v>32.7074</v>
      </c>
      <c r="N26" s="60">
        <f>L26-M26</f>
        <v>-3.9999999999906777E-4</v>
      </c>
      <c r="O26" s="28">
        <f>(L26+M26)/2</f>
        <v>32.7072</v>
      </c>
      <c r="P26" s="59">
        <f>K26-G26</f>
        <v>0.2097000000000051</v>
      </c>
      <c r="Q26" s="59">
        <f>O26-G26</f>
        <v>0.16810000000000258</v>
      </c>
      <c r="R26" s="59">
        <f t="shared" si="4"/>
        <v>4.1600000000002524E-2</v>
      </c>
    </row>
    <row r="27" spans="1:18" x14ac:dyDescent="0.25">
      <c r="B27">
        <v>63</v>
      </c>
      <c r="C27" s="19">
        <v>101</v>
      </c>
      <c r="D27" s="56">
        <v>31.9726</v>
      </c>
      <c r="E27" s="92">
        <v>31.9727</v>
      </c>
      <c r="F27" s="27">
        <f t="shared" si="2"/>
        <v>-9.9999999999766942E-5</v>
      </c>
      <c r="G27" s="28">
        <f t="shared" si="3"/>
        <v>31.972650000000002</v>
      </c>
      <c r="H27" s="39">
        <v>32.321599999999997</v>
      </c>
      <c r="I27" s="30">
        <v>32.321599999999997</v>
      </c>
      <c r="J27" s="90">
        <f t="shared" si="0"/>
        <v>0</v>
      </c>
      <c r="K27" s="28">
        <f t="shared" si="1"/>
        <v>32.321599999999997</v>
      </c>
      <c r="L27" s="27">
        <v>32.302799999999998</v>
      </c>
      <c r="M27" s="30">
        <v>32.303199999999997</v>
      </c>
      <c r="N27" s="60">
        <f>L27-M27</f>
        <v>-3.9999999999906777E-4</v>
      </c>
      <c r="O27" s="28">
        <f>(L27+M27)/2</f>
        <v>32.302999999999997</v>
      </c>
      <c r="P27" s="59">
        <f>K27-G27</f>
        <v>0.34894999999999499</v>
      </c>
      <c r="Q27" s="59">
        <f>O27-G27</f>
        <v>0.3303499999999957</v>
      </c>
      <c r="R27" s="59">
        <f t="shared" si="4"/>
        <v>1.8599999999999284E-2</v>
      </c>
    </row>
    <row r="28" spans="1:18" x14ac:dyDescent="0.25">
      <c r="A28" t="s">
        <v>141</v>
      </c>
      <c r="B28">
        <v>850</v>
      </c>
      <c r="C28" s="19">
        <v>102</v>
      </c>
      <c r="D28" s="56">
        <v>29.9971</v>
      </c>
      <c r="E28" s="92">
        <v>29.997399999999999</v>
      </c>
      <c r="F28" s="27">
        <f t="shared" si="2"/>
        <v>-2.9999999999930083E-4</v>
      </c>
      <c r="G28" s="28">
        <f t="shared" si="3"/>
        <v>29.997250000000001</v>
      </c>
      <c r="H28" s="39">
        <v>30.009699999999999</v>
      </c>
      <c r="I28" s="30">
        <v>30.009599999999999</v>
      </c>
      <c r="J28" s="90">
        <f t="shared" si="0"/>
        <v>9.9999999999766942E-5</v>
      </c>
      <c r="K28" s="28">
        <f t="shared" si="1"/>
        <v>30.009650000000001</v>
      </c>
      <c r="L28" s="27">
        <v>30.006399999999999</v>
      </c>
      <c r="M28" s="30">
        <v>30.0061</v>
      </c>
      <c r="N28" s="60">
        <f>L28-M28</f>
        <v>2.9999999999930083E-4</v>
      </c>
      <c r="O28" s="28">
        <f>(L28+M28)/2</f>
        <v>30.006250000000001</v>
      </c>
      <c r="P28" s="59">
        <f>K28-G28</f>
        <v>1.2399999999999523E-2</v>
      </c>
      <c r="Q28" s="59">
        <f>O28-G28</f>
        <v>9.0000000000003411E-3</v>
      </c>
      <c r="R28" s="59">
        <f t="shared" si="4"/>
        <v>3.3999999999991815E-3</v>
      </c>
    </row>
    <row r="29" spans="1:18" x14ac:dyDescent="0.25">
      <c r="B29">
        <v>90</v>
      </c>
      <c r="C29" s="19">
        <v>103</v>
      </c>
      <c r="D29" s="56">
        <v>28.977699999999999</v>
      </c>
      <c r="E29" s="92">
        <v>28.9772</v>
      </c>
      <c r="F29" s="27">
        <f t="shared" si="2"/>
        <v>4.9999999999883471E-4</v>
      </c>
      <c r="G29" s="28">
        <f t="shared" si="3"/>
        <v>28.977449999999997</v>
      </c>
      <c r="H29" s="39">
        <v>29.308599999999998</v>
      </c>
      <c r="I29" s="30">
        <v>29.308599999999998</v>
      </c>
      <c r="J29" s="90">
        <f t="shared" si="0"/>
        <v>0</v>
      </c>
      <c r="K29" s="28">
        <f t="shared" si="1"/>
        <v>29.308599999999998</v>
      </c>
      <c r="L29" s="27">
        <v>29.239799999999999</v>
      </c>
      <c r="M29" s="30">
        <v>29.239799999999999</v>
      </c>
      <c r="N29" s="60">
        <f>L29-M29</f>
        <v>0</v>
      </c>
      <c r="O29" s="28">
        <f>(L29+M29)/2</f>
        <v>29.239799999999999</v>
      </c>
      <c r="P29" s="59">
        <f>K29-G29</f>
        <v>0.33115000000000094</v>
      </c>
      <c r="Q29" s="59">
        <f>O29-G29</f>
        <v>0.26235000000000142</v>
      </c>
      <c r="R29" s="59">
        <f t="shared" si="4"/>
        <v>6.8799999999999528E-2</v>
      </c>
    </row>
    <row r="30" spans="1:18" x14ac:dyDescent="0.25">
      <c r="B30">
        <v>63</v>
      </c>
      <c r="C30" s="19">
        <v>104</v>
      </c>
      <c r="D30" s="56">
        <v>32.139699999999998</v>
      </c>
      <c r="E30" s="92">
        <v>32.139699999999998</v>
      </c>
      <c r="F30" s="27">
        <f t="shared" si="2"/>
        <v>0</v>
      </c>
      <c r="G30" s="28">
        <f t="shared" si="3"/>
        <v>32.139699999999998</v>
      </c>
      <c r="H30" s="39">
        <v>32.406199999999998</v>
      </c>
      <c r="I30" s="30">
        <v>32.406500000000001</v>
      </c>
      <c r="J30" s="90">
        <f t="shared" si="0"/>
        <v>-3.0000000000285354E-4</v>
      </c>
      <c r="K30" s="28">
        <f t="shared" si="1"/>
        <v>32.406350000000003</v>
      </c>
      <c r="L30" s="27">
        <v>32.389200000000002</v>
      </c>
      <c r="M30" s="30">
        <v>32.389699999999998</v>
      </c>
      <c r="N30" s="60">
        <f>L30-M30</f>
        <v>-4.99999999995282E-4</v>
      </c>
      <c r="O30" s="28">
        <f>(L30+M30)/2</f>
        <v>32.389449999999997</v>
      </c>
      <c r="P30" s="59">
        <f>K30-G30</f>
        <v>0.2666500000000056</v>
      </c>
      <c r="Q30" s="59">
        <f>O30-G30</f>
        <v>0.24974999999999881</v>
      </c>
      <c r="R30" s="59">
        <f t="shared" si="4"/>
        <v>1.6900000000006798E-2</v>
      </c>
    </row>
    <row r="31" spans="1:18" x14ac:dyDescent="0.25">
      <c r="A31" s="66" t="s">
        <v>142</v>
      </c>
      <c r="B31" s="66">
        <v>850</v>
      </c>
      <c r="C31" s="19">
        <v>105</v>
      </c>
      <c r="D31" s="56">
        <v>29.500499999999999</v>
      </c>
      <c r="E31" s="92">
        <v>29.500299999999999</v>
      </c>
      <c r="F31" s="27">
        <f t="shared" si="2"/>
        <v>1.9999999999953388E-4</v>
      </c>
      <c r="G31" s="28">
        <f t="shared" si="3"/>
        <v>29.500399999999999</v>
      </c>
      <c r="H31" s="39">
        <v>29.552099999999999</v>
      </c>
      <c r="I31" s="30">
        <v>29.552600000000002</v>
      </c>
      <c r="J31" s="90">
        <f t="shared" si="0"/>
        <v>-5.0000000000238742E-4</v>
      </c>
      <c r="K31" s="28">
        <f t="shared" si="1"/>
        <v>29.552350000000001</v>
      </c>
      <c r="L31" s="27">
        <v>29.519500000000001</v>
      </c>
      <c r="M31" s="30">
        <v>29.519400000000001</v>
      </c>
      <c r="N31" s="60">
        <f>L31-M31</f>
        <v>9.9999999999766942E-5</v>
      </c>
      <c r="O31" s="28">
        <f>(L31+M31)/2</f>
        <v>29.519449999999999</v>
      </c>
      <c r="P31" s="59">
        <f>K31-G31</f>
        <v>5.1950000000001495E-2</v>
      </c>
      <c r="Q31" s="59">
        <f>O31-G31</f>
        <v>1.9050000000000011E-2</v>
      </c>
      <c r="R31" s="59">
        <f t="shared" si="4"/>
        <v>3.2900000000001484E-2</v>
      </c>
    </row>
    <row r="32" spans="1:18" x14ac:dyDescent="0.25">
      <c r="A32" s="66"/>
      <c r="B32" s="66">
        <v>90</v>
      </c>
      <c r="C32" s="19">
        <v>106</v>
      </c>
      <c r="D32" s="56">
        <v>29.2377</v>
      </c>
      <c r="E32" s="92">
        <v>29.2376</v>
      </c>
      <c r="F32" s="27">
        <f t="shared" si="2"/>
        <v>9.9999999999766942E-5</v>
      </c>
      <c r="G32" s="28">
        <f t="shared" si="3"/>
        <v>29.237650000000002</v>
      </c>
      <c r="H32" s="39">
        <v>29.423200000000001</v>
      </c>
      <c r="I32" s="30">
        <v>29.422999999999998</v>
      </c>
      <c r="J32" s="90">
        <f t="shared" si="0"/>
        <v>2.000000000030866E-4</v>
      </c>
      <c r="K32" s="28">
        <f t="shared" si="1"/>
        <v>29.423099999999998</v>
      </c>
      <c r="L32" s="27">
        <v>29.372800000000002</v>
      </c>
      <c r="M32" s="30">
        <v>29.372900000000001</v>
      </c>
      <c r="N32" s="60">
        <f>L32-M32</f>
        <v>-9.9999999999766942E-5</v>
      </c>
      <c r="O32" s="28">
        <f>(L32+M32)/2</f>
        <v>29.37285</v>
      </c>
      <c r="P32" s="59">
        <f>K32-G32</f>
        <v>0.1854499999999959</v>
      </c>
      <c r="Q32" s="59">
        <f>O32-G32</f>
        <v>0.13519999999999754</v>
      </c>
      <c r="R32" s="59">
        <f t="shared" si="4"/>
        <v>5.0249999999998352E-2</v>
      </c>
    </row>
    <row r="33" spans="1:18" x14ac:dyDescent="0.25">
      <c r="A33" s="66"/>
      <c r="B33" s="66">
        <v>63</v>
      </c>
      <c r="C33" s="19">
        <v>107</v>
      </c>
      <c r="D33" s="56">
        <v>30.107600000000001</v>
      </c>
      <c r="E33" s="92">
        <v>30.107500000000002</v>
      </c>
      <c r="F33" s="27">
        <f t="shared" si="2"/>
        <v>9.9999999999766942E-5</v>
      </c>
      <c r="G33" s="28">
        <f t="shared" si="3"/>
        <v>30.107550000000003</v>
      </c>
      <c r="H33" s="39">
        <v>30.3307</v>
      </c>
      <c r="I33" s="30">
        <v>30.331199999999999</v>
      </c>
      <c r="J33" s="90">
        <f t="shared" si="0"/>
        <v>-4.9999999999883471E-4</v>
      </c>
      <c r="K33" s="28">
        <f t="shared" si="1"/>
        <v>30.330950000000001</v>
      </c>
      <c r="L33" s="27">
        <v>30.3124</v>
      </c>
      <c r="M33" s="30">
        <v>30.312200000000001</v>
      </c>
      <c r="N33" s="60">
        <f>L33-M33</f>
        <v>1.9999999999953388E-4</v>
      </c>
      <c r="O33" s="28">
        <f>(L33+M33)/2</f>
        <v>30.3123</v>
      </c>
      <c r="P33" s="59">
        <f>K33-G33</f>
        <v>0.22339999999999804</v>
      </c>
      <c r="Q33" s="59">
        <f>O33-G33</f>
        <v>0.2047499999999971</v>
      </c>
      <c r="R33" s="59">
        <f t="shared" si="4"/>
        <v>1.8650000000000944E-2</v>
      </c>
    </row>
  </sheetData>
  <mergeCells count="3">
    <mergeCell ref="D1:G1"/>
    <mergeCell ref="H1:K1"/>
    <mergeCell ref="L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5" sqref="F15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75" x14ac:dyDescent="0.3">
      <c r="A1" s="40" t="s">
        <v>97</v>
      </c>
    </row>
    <row r="2" spans="1:16" ht="14.25" customHeight="1" x14ac:dyDescent="0.25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5.75" x14ac:dyDescent="0.25">
      <c r="A3" s="32"/>
      <c r="B3" s="105" t="s">
        <v>105</v>
      </c>
      <c r="C3" s="106"/>
      <c r="D3" s="106"/>
      <c r="E3" s="106"/>
      <c r="F3" s="106"/>
      <c r="G3" s="106"/>
      <c r="H3" s="106"/>
      <c r="I3" s="107"/>
      <c r="J3" s="108" t="s">
        <v>53</v>
      </c>
      <c r="K3" s="108"/>
      <c r="L3" s="108"/>
      <c r="M3" s="108"/>
      <c r="N3" s="108"/>
      <c r="O3" s="108"/>
      <c r="P3" s="108"/>
    </row>
    <row r="4" spans="1:16" s="77" customFormat="1" x14ac:dyDescent="0.25">
      <c r="A4" s="75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5" t="s">
        <v>101</v>
      </c>
      <c r="J4" s="75" t="s">
        <v>24</v>
      </c>
      <c r="K4" s="72" t="s">
        <v>25</v>
      </c>
      <c r="L4" s="72" t="s">
        <v>113</v>
      </c>
      <c r="M4" s="72" t="s">
        <v>43</v>
      </c>
      <c r="N4" s="72" t="s">
        <v>29</v>
      </c>
      <c r="O4" s="73" t="s">
        <v>61</v>
      </c>
      <c r="P4" s="76" t="s">
        <v>68</v>
      </c>
    </row>
    <row r="5" spans="1:16" x14ac:dyDescent="0.25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2" t="s">
        <v>26</v>
      </c>
      <c r="J5" s="32"/>
      <c r="K5" s="32"/>
      <c r="L5" s="32"/>
      <c r="M5" s="32"/>
      <c r="N5" s="24"/>
    </row>
    <row r="6" spans="1:16" x14ac:dyDescent="0.25">
      <c r="A6" t="s">
        <v>93</v>
      </c>
      <c r="B6" s="18">
        <f>MUD!R5-MUD!R6</f>
        <v>0.61749999999998173</v>
      </c>
      <c r="C6" s="20">
        <f>MUD!R6</f>
        <v>1.31000000000001</v>
      </c>
      <c r="D6" s="57">
        <f>SAND!P4</f>
        <v>2.9500000000020066E-3</v>
      </c>
      <c r="E6" s="57">
        <f>SAND!P5</f>
        <v>8.3300000000001262E-2</v>
      </c>
      <c r="F6" s="20">
        <f>SAND!P6</f>
        <v>0.23320000000000363</v>
      </c>
      <c r="G6" s="57">
        <f>B6+C6</f>
        <v>1.9274999999999918</v>
      </c>
      <c r="H6" s="57">
        <f>E6+F6</f>
        <v>0.31650000000000489</v>
      </c>
      <c r="I6" s="83">
        <f>SUM(B6:F6)</f>
        <v>2.2469499999999987</v>
      </c>
      <c r="J6" s="39">
        <f t="shared" ref="J6:J15" si="0">(C6/I6)*100</f>
        <v>58.301252809364293</v>
      </c>
      <c r="K6" s="39">
        <f t="shared" ref="K6:K15" si="1">(B6/I6)*100</f>
        <v>27.481697412046646</v>
      </c>
      <c r="L6" s="39">
        <f>(D6/I6)*100</f>
        <v>0.13128908075400025</v>
      </c>
      <c r="M6" s="39">
        <f>(E6/I6)*100</f>
        <v>3.7072476023054057</v>
      </c>
      <c r="N6" s="57">
        <f>(F6/I6)*100</f>
        <v>10.378513095529664</v>
      </c>
      <c r="O6" s="57">
        <f>(G6/I6)*100</f>
        <v>85.782950221410943</v>
      </c>
      <c r="P6" s="58">
        <f>(H6/I6)*100</f>
        <v>14.085760697835067</v>
      </c>
    </row>
    <row r="7" spans="1:16" s="39" customFormat="1" x14ac:dyDescent="0.25">
      <c r="A7" s="39" t="s">
        <v>92</v>
      </c>
      <c r="B7" s="56">
        <f>MUD!R7-MUD!R8</f>
        <v>0.69000000000000172</v>
      </c>
      <c r="C7" s="57">
        <f>MUD!R8</f>
        <v>1.7325000000000021</v>
      </c>
      <c r="D7" s="57">
        <f>SAND!P7</f>
        <v>3.5500000000041609E-3</v>
      </c>
      <c r="E7" s="57">
        <f>SAND!P8</f>
        <v>4.8850000000001614E-2</v>
      </c>
      <c r="F7" s="57">
        <f>SAND!P9</f>
        <v>0.21144999999999925</v>
      </c>
      <c r="G7" s="57">
        <f t="shared" ref="G7:G15" si="2">B7+C7</f>
        <v>2.4225000000000039</v>
      </c>
      <c r="H7" s="57">
        <f t="shared" ref="H7:H15" si="3">E7+F7</f>
        <v>0.26030000000000086</v>
      </c>
      <c r="I7" s="83">
        <f t="shared" ref="I7:I15" si="4">SUM(B7:F7)</f>
        <v>2.6863500000000089</v>
      </c>
      <c r="J7" s="39">
        <f t="shared" si="0"/>
        <v>64.492713160980372</v>
      </c>
      <c r="K7" s="39">
        <f t="shared" si="1"/>
        <v>25.685409570606936</v>
      </c>
      <c r="L7" s="39">
        <f t="shared" ref="L7:L15" si="5">(D7/I7)*100</f>
        <v>0.13214957097936417</v>
      </c>
      <c r="M7" s="39">
        <f t="shared" ref="M7:M15" si="6">(E7/I7)*100</f>
        <v>1.818452547136503</v>
      </c>
      <c r="N7" s="57">
        <f t="shared" ref="N7:N15" si="7">(F7/I7)*100</f>
        <v>7.8712751502968175</v>
      </c>
      <c r="O7" s="57">
        <f t="shared" ref="O7:O15" si="8">(G7/I7)*100</f>
        <v>90.178122731587322</v>
      </c>
      <c r="P7" s="58">
        <f t="shared" ref="P7:P15" si="9">(H7/I7)*100</f>
        <v>9.6897276974333195</v>
      </c>
    </row>
    <row r="8" spans="1:16" x14ac:dyDescent="0.25">
      <c r="A8" t="s">
        <v>75</v>
      </c>
      <c r="B8" s="18">
        <f>MUD!R9-MUD!R10</f>
        <v>0.6724999999999981</v>
      </c>
      <c r="C8" s="20">
        <f>MUD!R10</f>
        <v>1.8674999999999984</v>
      </c>
      <c r="D8" s="20">
        <f>SAND!P10</f>
        <v>1.6500000000014836E-3</v>
      </c>
      <c r="E8" s="20">
        <f>SAND!P11</f>
        <v>3.674999999999784E-2</v>
      </c>
      <c r="F8" s="20">
        <f>SAND!P12</f>
        <v>0.18144999999999811</v>
      </c>
      <c r="G8" s="57">
        <f t="shared" si="2"/>
        <v>2.5399999999999965</v>
      </c>
      <c r="H8" s="57">
        <f t="shared" si="3"/>
        <v>0.21819999999999595</v>
      </c>
      <c r="I8" s="83">
        <f t="shared" si="4"/>
        <v>2.7598499999999939</v>
      </c>
      <c r="J8" s="39">
        <f t="shared" si="0"/>
        <v>67.66672101744669</v>
      </c>
      <c r="K8" s="39">
        <f t="shared" si="1"/>
        <v>24.367266336938588</v>
      </c>
      <c r="L8" s="39">
        <f t="shared" si="5"/>
        <v>5.9785857927115139E-2</v>
      </c>
      <c r="M8" s="39">
        <f t="shared" si="6"/>
        <v>1.3315941083753799</v>
      </c>
      <c r="N8" s="57">
        <f t="shared" si="7"/>
        <v>6.5746326793122272</v>
      </c>
      <c r="O8" s="57">
        <f t="shared" si="8"/>
        <v>92.033987354385289</v>
      </c>
      <c r="P8" s="58">
        <f t="shared" si="9"/>
        <v>7.9062267876876078</v>
      </c>
    </row>
    <row r="9" spans="1:16" ht="15.75" customHeight="1" x14ac:dyDescent="0.25">
      <c r="A9" t="s">
        <v>76</v>
      </c>
      <c r="B9" s="18">
        <f>MUD!R11-MUD!R12</f>
        <v>0.74000000000000732</v>
      </c>
      <c r="C9" s="20">
        <f>MUD!R12</f>
        <v>1.7249999999999974</v>
      </c>
      <c r="D9" s="20">
        <f>SAND!P13</f>
        <v>1.9500000000007844E-3</v>
      </c>
      <c r="E9" s="20">
        <f>SAND!P14</f>
        <v>0.16414999999999935</v>
      </c>
      <c r="F9" s="20">
        <f>SAND!P15</f>
        <v>0.22970000000000113</v>
      </c>
      <c r="G9" s="57">
        <f t="shared" si="2"/>
        <v>2.4650000000000047</v>
      </c>
      <c r="H9" s="57">
        <f t="shared" si="3"/>
        <v>0.39385000000000048</v>
      </c>
      <c r="I9" s="83">
        <f t="shared" si="4"/>
        <v>2.860800000000006</v>
      </c>
      <c r="J9" s="39">
        <f t="shared" si="0"/>
        <v>60.297818791946092</v>
      </c>
      <c r="K9" s="39">
        <f t="shared" si="1"/>
        <v>25.8668903803134</v>
      </c>
      <c r="L9" s="39">
        <f t="shared" si="5"/>
        <v>6.8162751677879621E-2</v>
      </c>
      <c r="M9" s="39">
        <f t="shared" si="6"/>
        <v>5.7379054809843053</v>
      </c>
      <c r="N9" s="57">
        <f t="shared" si="7"/>
        <v>8.0292225950783234</v>
      </c>
      <c r="O9" s="57">
        <f t="shared" si="8"/>
        <v>86.164709172259492</v>
      </c>
      <c r="P9" s="58">
        <f t="shared" si="9"/>
        <v>13.767128076062626</v>
      </c>
    </row>
    <row r="10" spans="1:16" x14ac:dyDescent="0.25">
      <c r="A10" s="39" t="s">
        <v>77</v>
      </c>
      <c r="B10" s="18">
        <f>MUD!R13-MUD!R14</f>
        <v>0.77750000000000874</v>
      </c>
      <c r="C10" s="20">
        <f>MUD!R14</f>
        <v>1.7399999999999958</v>
      </c>
      <c r="D10" s="20">
        <f>SAND!P16</f>
        <v>3.2999999999958618E-3</v>
      </c>
      <c r="E10" s="20">
        <f>SAND!P17</f>
        <v>0.10120000000000218</v>
      </c>
      <c r="F10" s="57">
        <f>SAND!P18</f>
        <v>0.31680000000000064</v>
      </c>
      <c r="G10" s="57">
        <f t="shared" si="2"/>
        <v>2.5175000000000045</v>
      </c>
      <c r="H10" s="57">
        <f t="shared" si="3"/>
        <v>0.41800000000000281</v>
      </c>
      <c r="I10" s="83">
        <f t="shared" si="4"/>
        <v>2.9388000000000032</v>
      </c>
      <c r="J10" s="39">
        <f t="shared" si="0"/>
        <v>59.207839934667007</v>
      </c>
      <c r="K10" s="39">
        <f t="shared" si="1"/>
        <v>26.456376752416222</v>
      </c>
      <c r="L10" s="39">
        <f t="shared" si="5"/>
        <v>0.1122907309104348</v>
      </c>
      <c r="M10" s="39">
        <f t="shared" si="6"/>
        <v>3.4435824145910598</v>
      </c>
      <c r="N10" s="57">
        <f t="shared" si="7"/>
        <v>10.779910167415281</v>
      </c>
      <c r="O10" s="57">
        <f t="shared" si="8"/>
        <v>85.664216687083226</v>
      </c>
      <c r="P10" s="58">
        <f t="shared" si="9"/>
        <v>14.223492582006342</v>
      </c>
    </row>
    <row r="11" spans="1:16" s="39" customFormat="1" x14ac:dyDescent="0.25">
      <c r="A11" t="s">
        <v>78</v>
      </c>
      <c r="B11" s="56">
        <f>MUD!R15-MUD!R16</f>
        <v>0.73750000000001292</v>
      </c>
      <c r="C11" s="57">
        <f>MUD!R16</f>
        <v>1.5624999999999989</v>
      </c>
      <c r="D11" s="57">
        <f>SAND!P19</f>
        <v>6.4899999999994407E-2</v>
      </c>
      <c r="E11" s="20">
        <f>SAND!P20</f>
        <v>0.13210000000000122</v>
      </c>
      <c r="F11" s="20">
        <f>SAND!P21</f>
        <v>0.11710000000000065</v>
      </c>
      <c r="G11" s="57">
        <f t="shared" si="2"/>
        <v>2.3000000000000118</v>
      </c>
      <c r="H11" s="57">
        <f t="shared" si="3"/>
        <v>0.24920000000000186</v>
      </c>
      <c r="I11" s="83">
        <f t="shared" si="4"/>
        <v>2.6141000000000081</v>
      </c>
      <c r="J11" s="39">
        <f t="shared" si="0"/>
        <v>59.77200566160414</v>
      </c>
      <c r="K11" s="39">
        <f t="shared" si="1"/>
        <v>28.212386672277674</v>
      </c>
      <c r="L11" s="39">
        <f t="shared" si="5"/>
        <v>2.4826900271601779</v>
      </c>
      <c r="M11" s="39">
        <f t="shared" si="6"/>
        <v>5.0533644466547116</v>
      </c>
      <c r="N11" s="57">
        <f t="shared" si="7"/>
        <v>4.479553192303289</v>
      </c>
      <c r="O11" s="57">
        <f t="shared" si="8"/>
        <v>87.984392333881829</v>
      </c>
      <c r="P11" s="58">
        <f t="shared" si="9"/>
        <v>9.5329176389580006</v>
      </c>
    </row>
    <row r="12" spans="1:16" ht="15.75" customHeight="1" x14ac:dyDescent="0.25">
      <c r="A12" s="59" t="s">
        <v>79</v>
      </c>
      <c r="B12" s="18">
        <f>MUD!R17-MUD!R18</f>
        <v>0.75499999999999456</v>
      </c>
      <c r="C12" s="20">
        <f>MUD!R18</f>
        <v>1.817500000000015</v>
      </c>
      <c r="D12" s="20">
        <f>SAND!P22</f>
        <v>4.349999999995191E-3</v>
      </c>
      <c r="E12" s="20">
        <f>SAND!P23</f>
        <v>0.136099999999999</v>
      </c>
      <c r="F12" s="78">
        <f>SAND!P24</f>
        <v>0.14760000000000062</v>
      </c>
      <c r="G12" s="57">
        <f t="shared" si="2"/>
        <v>2.5725000000000096</v>
      </c>
      <c r="H12" s="57">
        <f t="shared" si="3"/>
        <v>0.28369999999999962</v>
      </c>
      <c r="I12" s="83">
        <f t="shared" si="4"/>
        <v>2.8605500000000044</v>
      </c>
      <c r="J12" s="39">
        <f t="shared" si="0"/>
        <v>63.536732446557906</v>
      </c>
      <c r="K12" s="39">
        <f t="shared" si="1"/>
        <v>26.393525720577983</v>
      </c>
      <c r="L12" s="39">
        <f t="shared" si="5"/>
        <v>0.15206865812501738</v>
      </c>
      <c r="M12" s="39">
        <f t="shared" si="6"/>
        <v>4.7578262921465724</v>
      </c>
      <c r="N12" s="57">
        <f t="shared" si="7"/>
        <v>5.1598468825925226</v>
      </c>
      <c r="O12" s="57">
        <f t="shared" si="8"/>
        <v>89.930258167135889</v>
      </c>
      <c r="P12" s="58">
        <f t="shared" si="9"/>
        <v>9.9176731747390949</v>
      </c>
    </row>
    <row r="13" spans="1:16" s="59" customFormat="1" x14ac:dyDescent="0.25">
      <c r="A13" s="59" t="s">
        <v>80</v>
      </c>
      <c r="B13" s="61">
        <f>MUD!R19-MUD!R20</f>
        <v>0.77499999999999236</v>
      </c>
      <c r="C13" s="78">
        <f>MUD!R20</f>
        <v>1.7475000000000116</v>
      </c>
      <c r="D13" s="20">
        <f>SAND!P25</f>
        <v>8.3500000000000796E-3</v>
      </c>
      <c r="E13" s="78">
        <f>SAND!P26</f>
        <v>0.12725000000000364</v>
      </c>
      <c r="F13" s="78">
        <f>SAND!P27</f>
        <v>0.20524999999999949</v>
      </c>
      <c r="G13" s="57">
        <f t="shared" si="2"/>
        <v>2.522500000000004</v>
      </c>
      <c r="H13" s="57">
        <f t="shared" si="3"/>
        <v>0.33250000000000313</v>
      </c>
      <c r="I13" s="83">
        <f t="shared" si="4"/>
        <v>2.8633500000000072</v>
      </c>
      <c r="J13" s="39">
        <f t="shared" si="0"/>
        <v>61.029912515061277</v>
      </c>
      <c r="K13" s="39">
        <f t="shared" si="1"/>
        <v>27.066198683360064</v>
      </c>
      <c r="L13" s="39">
        <f t="shared" si="5"/>
        <v>0.291616463233627</v>
      </c>
      <c r="M13" s="39">
        <f t="shared" si="6"/>
        <v>4.4440952031712264</v>
      </c>
      <c r="N13" s="57">
        <f t="shared" si="7"/>
        <v>7.1681771351737993</v>
      </c>
      <c r="O13" s="57">
        <f t="shared" si="8"/>
        <v>88.09611119842134</v>
      </c>
      <c r="P13" s="58">
        <f t="shared" si="9"/>
        <v>11.612272338345026</v>
      </c>
    </row>
    <row r="14" spans="1:16" s="59" customFormat="1" x14ac:dyDescent="0.25">
      <c r="A14" s="59" t="s">
        <v>81</v>
      </c>
      <c r="B14" s="61">
        <f>MUD!R21-MUD!R22</f>
        <v>0.7125000000000048</v>
      </c>
      <c r="C14" s="78">
        <f>MUD!R22</f>
        <v>1.7600000000000047</v>
      </c>
      <c r="D14" s="57">
        <f>SAND!P28</f>
        <v>1.3400000000004297E-2</v>
      </c>
      <c r="E14" s="78">
        <f>SAND!P29</f>
        <v>3.6849999999997607E-2</v>
      </c>
      <c r="F14" s="57">
        <f>SAND!P30</f>
        <v>8.8499999999999801E-2</v>
      </c>
      <c r="G14" s="57">
        <f t="shared" si="2"/>
        <v>2.4725000000000095</v>
      </c>
      <c r="H14" s="57">
        <f t="shared" si="3"/>
        <v>0.12534999999999741</v>
      </c>
      <c r="I14" s="83">
        <f t="shared" si="4"/>
        <v>2.6112500000000112</v>
      </c>
      <c r="J14" s="39">
        <f t="shared" si="0"/>
        <v>67.40067017711813</v>
      </c>
      <c r="K14" s="39">
        <f t="shared" si="1"/>
        <v>27.28578267113458</v>
      </c>
      <c r="L14" s="39">
        <f t="shared" si="5"/>
        <v>0.51316419339413077</v>
      </c>
      <c r="M14" s="39">
        <f t="shared" si="6"/>
        <v>1.4112015318333153</v>
      </c>
      <c r="N14" s="57">
        <f t="shared" si="7"/>
        <v>3.3891814265198441</v>
      </c>
      <c r="O14" s="57">
        <f t="shared" si="8"/>
        <v>94.686452848252713</v>
      </c>
      <c r="P14" s="58">
        <f t="shared" si="9"/>
        <v>4.8003829583531594</v>
      </c>
    </row>
    <row r="15" spans="1:16" s="39" customFormat="1" x14ac:dyDescent="0.25">
      <c r="A15" s="39" t="s">
        <v>82</v>
      </c>
      <c r="B15" s="56">
        <f>MUD!R23-MUD!R24</f>
        <v>0.80499999999998906</v>
      </c>
      <c r="C15" s="57">
        <f>MUD!R24</f>
        <v>1.6574999999999993</v>
      </c>
      <c r="D15" s="20">
        <f>SAND!P31</f>
        <v>3.0650000000001398E-2</v>
      </c>
      <c r="E15" s="57">
        <f>SAND!P32</f>
        <v>7.9850000000000421E-2</v>
      </c>
      <c r="F15" s="57">
        <f>SAND!P33</f>
        <v>0.16519999999999868</v>
      </c>
      <c r="G15" s="57">
        <f t="shared" si="2"/>
        <v>2.4624999999999884</v>
      </c>
      <c r="H15" s="57">
        <f t="shared" si="3"/>
        <v>0.2450499999999991</v>
      </c>
      <c r="I15" s="83">
        <f t="shared" si="4"/>
        <v>2.7381999999999889</v>
      </c>
      <c r="J15" s="39">
        <f t="shared" si="0"/>
        <v>60.532466583887448</v>
      </c>
      <c r="K15" s="39">
        <f t="shared" si="1"/>
        <v>29.398875173471346</v>
      </c>
      <c r="L15" s="39">
        <f t="shared" si="5"/>
        <v>1.1193484771018014</v>
      </c>
      <c r="M15" s="39">
        <f t="shared" si="6"/>
        <v>2.9161492951574299</v>
      </c>
      <c r="N15" s="57">
        <f t="shared" si="7"/>
        <v>6.0331604703819792</v>
      </c>
      <c r="O15" s="57">
        <f t="shared" si="8"/>
        <v>89.93134175735878</v>
      </c>
      <c r="P15" s="58">
        <f t="shared" si="9"/>
        <v>8.9493097655394092</v>
      </c>
    </row>
    <row r="17" spans="1:16" s="48" customFormat="1" ht="18.75" x14ac:dyDescent="0.3">
      <c r="A17" s="46" t="s">
        <v>98</v>
      </c>
      <c r="B17" s="47"/>
      <c r="P17" s="49"/>
    </row>
    <row r="18" spans="1:16" s="20" customFormat="1" ht="18.75" x14ac:dyDescent="0.3">
      <c r="A18" s="53"/>
      <c r="B18" s="105" t="s">
        <v>106</v>
      </c>
      <c r="C18" s="106"/>
      <c r="D18" s="106"/>
      <c r="E18" s="106"/>
      <c r="F18" s="106"/>
      <c r="G18" s="106"/>
      <c r="H18" s="107"/>
      <c r="I18" s="106" t="s">
        <v>115</v>
      </c>
      <c r="J18" s="106"/>
      <c r="K18" s="106"/>
      <c r="L18" s="106"/>
      <c r="M18" s="106"/>
      <c r="N18" s="106"/>
      <c r="O18" s="54"/>
      <c r="P18" s="19"/>
    </row>
    <row r="19" spans="1:16" x14ac:dyDescent="0.25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80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5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1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5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2" t="s">
        <v>27</v>
      </c>
      <c r="I21" s="32"/>
    </row>
    <row r="22" spans="1:16" x14ac:dyDescent="0.25">
      <c r="A22" t="s">
        <v>93</v>
      </c>
      <c r="B22" s="56">
        <f>'for PELLETS'!P4</f>
        <v>1.0799999999999699E-2</v>
      </c>
      <c r="C22" s="57">
        <f>'for PELLETS'!P5</f>
        <v>0.25434999999999874</v>
      </c>
      <c r="D22" s="57">
        <f>'for PELLETS'!P6</f>
        <v>0.42905000000000015</v>
      </c>
      <c r="E22" s="57">
        <f t="shared" ref="E22:E31" si="10">C22+D22</f>
        <v>0.6833999999999989</v>
      </c>
      <c r="F22" s="57">
        <f t="shared" ref="F22:F31" si="11">E22-H6</f>
        <v>0.36689999999999401</v>
      </c>
      <c r="G22" s="57">
        <f t="shared" ref="G22:G31" si="12">C22-E6</f>
        <v>0.17104999999999748</v>
      </c>
      <c r="H22" s="83">
        <f>D22-F6</f>
        <v>0.19584999999999653</v>
      </c>
      <c r="I22" s="39">
        <f>(F22/G6)*100</f>
        <v>19.035019455252687</v>
      </c>
      <c r="J22" s="39">
        <f t="shared" ref="J22:J31" si="13">(F22/I6)*100</f>
        <v>16.328801263935301</v>
      </c>
      <c r="K22" s="39">
        <f>(G22/G6)*100</f>
        <v>8.8741893644616443</v>
      </c>
      <c r="L22" s="39">
        <f t="shared" ref="L22:L31" si="14">(G22/I6)*100</f>
        <v>7.6125414450698763</v>
      </c>
      <c r="M22" s="39">
        <f>(H22/G6)*100</f>
        <v>10.160830090791045</v>
      </c>
      <c r="N22" s="57">
        <f t="shared" ref="N22:N31" si="15">(H22/I6)*100</f>
        <v>8.7162598188654243</v>
      </c>
    </row>
    <row r="23" spans="1:16" s="59" customFormat="1" x14ac:dyDescent="0.25">
      <c r="A23" s="59" t="s">
        <v>92</v>
      </c>
      <c r="B23" s="61">
        <f>'for PELLETS'!P7</f>
        <v>4.8499999999975785E-3</v>
      </c>
      <c r="C23" s="78">
        <f>'for PELLETS'!P8</f>
        <v>0.21965000000000146</v>
      </c>
      <c r="D23" s="78">
        <f>'for PELLETS'!P9</f>
        <v>0.45454999999999757</v>
      </c>
      <c r="E23" s="78">
        <f t="shared" si="10"/>
        <v>0.67419999999999902</v>
      </c>
      <c r="F23" s="78">
        <f t="shared" si="11"/>
        <v>0.41389999999999816</v>
      </c>
      <c r="G23" s="78">
        <f t="shared" si="12"/>
        <v>0.17079999999999984</v>
      </c>
      <c r="H23" s="84">
        <f>D23-F7</f>
        <v>0.24309999999999832</v>
      </c>
      <c r="I23" s="59">
        <f t="shared" ref="I23:I31" si="16">(F23/G7)*100</f>
        <v>17.085655314757378</v>
      </c>
      <c r="J23" s="59">
        <f t="shared" si="13"/>
        <v>15.407523219237879</v>
      </c>
      <c r="K23" s="59">
        <f t="shared" ref="K23:K31" si="17">(G23/G7)*100</f>
        <v>7.0505675954592189</v>
      </c>
      <c r="L23" s="59">
        <f t="shared" si="14"/>
        <v>6.3580694995067386</v>
      </c>
      <c r="M23" s="59">
        <f t="shared" ref="M23:M31" si="18">(H23/G7)*100</f>
        <v>10.035087719298161</v>
      </c>
      <c r="N23" s="78">
        <f t="shared" si="15"/>
        <v>9.049453719731142</v>
      </c>
      <c r="O23" s="78"/>
      <c r="P23" s="79"/>
    </row>
    <row r="24" spans="1:16" x14ac:dyDescent="0.25">
      <c r="A24" t="s">
        <v>75</v>
      </c>
      <c r="B24" s="56">
        <f>'for PELLETS'!P10</f>
        <v>3.1999999999996476E-3</v>
      </c>
      <c r="C24" s="57">
        <f>'for PELLETS'!P11</f>
        <v>0.20069999999999766</v>
      </c>
      <c r="D24" s="57">
        <f>'for PELLETS'!P12</f>
        <v>0.32524999999999693</v>
      </c>
      <c r="E24" s="57">
        <f t="shared" si="10"/>
        <v>0.52594999999999459</v>
      </c>
      <c r="F24" s="57">
        <f t="shared" si="11"/>
        <v>0.30774999999999864</v>
      </c>
      <c r="G24" s="57">
        <f t="shared" si="12"/>
        <v>0.16394999999999982</v>
      </c>
      <c r="H24" s="83">
        <f>D24-F8</f>
        <v>0.14379999999999882</v>
      </c>
      <c r="I24" s="39">
        <f t="shared" si="16"/>
        <v>12.116141732283428</v>
      </c>
      <c r="J24" s="39">
        <f t="shared" si="13"/>
        <v>11.150968349729128</v>
      </c>
      <c r="K24" s="39">
        <f t="shared" si="17"/>
        <v>6.4547244094488212</v>
      </c>
      <c r="L24" s="39">
        <f t="shared" si="14"/>
        <v>5.9405402467525477</v>
      </c>
      <c r="M24" s="39">
        <f t="shared" si="18"/>
        <v>5.6614173228346072</v>
      </c>
      <c r="N24" s="57">
        <f t="shared" si="15"/>
        <v>5.2104281029765795</v>
      </c>
    </row>
    <row r="25" spans="1:16" x14ac:dyDescent="0.25">
      <c r="A25" t="s">
        <v>76</v>
      </c>
      <c r="B25" s="56">
        <f>'for PELLETS'!P13</f>
        <v>7.1999999999974307E-3</v>
      </c>
      <c r="C25" s="57">
        <f>'for PELLETS'!P14</f>
        <v>0.29364999999999952</v>
      </c>
      <c r="D25" s="57">
        <f>'for PELLETS'!P15</f>
        <v>0.34600000000000364</v>
      </c>
      <c r="E25" s="57">
        <f t="shared" si="10"/>
        <v>0.63965000000000316</v>
      </c>
      <c r="F25" s="57">
        <f t="shared" si="11"/>
        <v>0.24580000000000268</v>
      </c>
      <c r="G25" s="57">
        <f t="shared" si="12"/>
        <v>0.12950000000000017</v>
      </c>
      <c r="H25" s="83">
        <f>D25-F9</f>
        <v>0.11630000000000251</v>
      </c>
      <c r="I25" s="39">
        <f t="shared" si="16"/>
        <v>9.9716024340771696</v>
      </c>
      <c r="J25" s="39">
        <f t="shared" si="13"/>
        <v>8.5920022371365405</v>
      </c>
      <c r="K25" s="39">
        <f t="shared" si="17"/>
        <v>5.2535496957403627</v>
      </c>
      <c r="L25" s="39">
        <f t="shared" si="14"/>
        <v>4.5267058165548058</v>
      </c>
      <c r="M25" s="39">
        <f t="shared" si="18"/>
        <v>4.7180527383368069</v>
      </c>
      <c r="N25" s="57">
        <f t="shared" si="15"/>
        <v>4.0652964205817348</v>
      </c>
    </row>
    <row r="26" spans="1:16" x14ac:dyDescent="0.25">
      <c r="A26" s="39" t="s">
        <v>77</v>
      </c>
      <c r="B26" s="56">
        <f>'for PELLETS'!P16</f>
        <v>6.1500000000016541E-3</v>
      </c>
      <c r="C26" s="57">
        <f>'for PELLETS'!P17</f>
        <v>0.1959500000000034</v>
      </c>
      <c r="D26" s="57">
        <f>'for PELLETS'!P18</f>
        <v>0.363900000000001</v>
      </c>
      <c r="E26" s="57">
        <f t="shared" si="10"/>
        <v>0.5598500000000044</v>
      </c>
      <c r="F26" s="57">
        <f t="shared" si="11"/>
        <v>0.14185000000000159</v>
      </c>
      <c r="G26" s="57">
        <f t="shared" si="12"/>
        <v>9.4750000000001222E-2</v>
      </c>
      <c r="H26" s="83">
        <f t="shared" ref="H26:H31" si="19">D26-F10</f>
        <v>4.7100000000000364E-2</v>
      </c>
      <c r="I26" s="39">
        <f t="shared" si="16"/>
        <v>5.6345580933466266</v>
      </c>
      <c r="J26" s="39">
        <f t="shared" si="13"/>
        <v>4.826800054444039</v>
      </c>
      <c r="K26" s="39">
        <f t="shared" si="17"/>
        <v>3.7636544190665764</v>
      </c>
      <c r="L26" s="39">
        <f t="shared" si="14"/>
        <v>3.2241050769021751</v>
      </c>
      <c r="M26" s="39">
        <f t="shared" si="18"/>
        <v>1.8709036742800507</v>
      </c>
      <c r="N26" s="57">
        <f t="shared" si="15"/>
        <v>1.6026949775418644</v>
      </c>
    </row>
    <row r="27" spans="1:16" s="38" customFormat="1" x14ac:dyDescent="0.25">
      <c r="A27" t="s">
        <v>78</v>
      </c>
      <c r="B27" s="56">
        <f>'for PELLETS'!P19</f>
        <v>4.1399999999995885E-2</v>
      </c>
      <c r="C27" s="57">
        <f>'for PELLETS'!P20</f>
        <v>0.14639999999999986</v>
      </c>
      <c r="D27" s="57">
        <f>'for PELLETS'!P21</f>
        <v>0.2491500000000002</v>
      </c>
      <c r="E27" s="57">
        <f t="shared" si="10"/>
        <v>0.39555000000000007</v>
      </c>
      <c r="F27" s="57">
        <f t="shared" si="11"/>
        <v>0.1463499999999982</v>
      </c>
      <c r="G27" s="57">
        <f t="shared" si="12"/>
        <v>1.4299999999998647E-2</v>
      </c>
      <c r="H27" s="83">
        <f t="shared" si="19"/>
        <v>0.13204999999999956</v>
      </c>
      <c r="I27" s="39">
        <f t="shared" si="16"/>
        <v>6.3630434782607592</v>
      </c>
      <c r="J27" s="39">
        <f t="shared" si="13"/>
        <v>5.5984851382884262</v>
      </c>
      <c r="K27" s="39">
        <f t="shared" si="17"/>
        <v>0.62173913043472062</v>
      </c>
      <c r="L27" s="39">
        <f t="shared" si="14"/>
        <v>0.54703339581494981</v>
      </c>
      <c r="M27" s="39">
        <f t="shared" si="18"/>
        <v>5.7413043478260377</v>
      </c>
      <c r="N27" s="57">
        <f t="shared" si="15"/>
        <v>5.0514517424734766</v>
      </c>
      <c r="O27" s="50"/>
      <c r="P27" s="43"/>
    </row>
    <row r="28" spans="1:16" x14ac:dyDescent="0.25">
      <c r="A28" s="59" t="s">
        <v>79</v>
      </c>
      <c r="B28" s="56">
        <f>'for PELLETS'!P22</f>
        <v>2.1000000000000796E-2</v>
      </c>
      <c r="C28" s="57">
        <f>'for PELLETS'!P23</f>
        <v>0.15174999999999983</v>
      </c>
      <c r="D28" s="57">
        <f>'for PELLETS'!P24</f>
        <v>0.24470000000000169</v>
      </c>
      <c r="E28" s="57">
        <f t="shared" si="10"/>
        <v>0.39645000000000152</v>
      </c>
      <c r="F28" s="57">
        <f t="shared" si="11"/>
        <v>0.1127500000000019</v>
      </c>
      <c r="G28" s="57">
        <f t="shared" si="12"/>
        <v>1.565000000000083E-2</v>
      </c>
      <c r="H28" s="83">
        <f t="shared" si="19"/>
        <v>9.7100000000001074E-2</v>
      </c>
      <c r="I28" s="39">
        <f t="shared" si="16"/>
        <v>4.3828960155491341</v>
      </c>
      <c r="J28" s="39">
        <f t="shared" si="13"/>
        <v>3.9415497019804491</v>
      </c>
      <c r="K28" s="39">
        <f t="shared" si="17"/>
        <v>0.608357628765822</v>
      </c>
      <c r="L28" s="39">
        <f t="shared" si="14"/>
        <v>0.54709758612856996</v>
      </c>
      <c r="M28" s="39">
        <f t="shared" si="18"/>
        <v>3.7745383867833127</v>
      </c>
      <c r="N28" s="57">
        <f t="shared" si="15"/>
        <v>3.3944521158518794</v>
      </c>
    </row>
    <row r="29" spans="1:16" s="31" customFormat="1" x14ac:dyDescent="0.25">
      <c r="A29" s="59" t="s">
        <v>80</v>
      </c>
      <c r="B29" s="56">
        <f>'for PELLETS'!P25</f>
        <v>1.3049999999999784E-2</v>
      </c>
      <c r="C29" s="57">
        <f>'for PELLETS'!P26</f>
        <v>0.18464999999999776</v>
      </c>
      <c r="D29" s="57">
        <f>'for PELLETS'!P27</f>
        <v>0.29190000000000538</v>
      </c>
      <c r="E29" s="57">
        <f t="shared" si="10"/>
        <v>0.47655000000000314</v>
      </c>
      <c r="F29" s="57">
        <f t="shared" si="11"/>
        <v>0.14405000000000001</v>
      </c>
      <c r="G29" s="57">
        <f t="shared" si="12"/>
        <v>5.7399999999994122E-2</v>
      </c>
      <c r="H29" s="83">
        <f t="shared" si="19"/>
        <v>8.6650000000005889E-2</v>
      </c>
      <c r="I29" s="39">
        <f t="shared" si="16"/>
        <v>5.7106045589692673</v>
      </c>
      <c r="J29" s="39">
        <f t="shared" si="13"/>
        <v>5.0308205423716856</v>
      </c>
      <c r="K29" s="39">
        <f t="shared" si="17"/>
        <v>2.2755203171454523</v>
      </c>
      <c r="L29" s="39">
        <f t="shared" si="14"/>
        <v>2.0046449089351279</v>
      </c>
      <c r="M29" s="39">
        <f t="shared" si="18"/>
        <v>3.4350842418238159</v>
      </c>
      <c r="N29" s="57">
        <f t="shared" si="15"/>
        <v>3.0261756334365577</v>
      </c>
      <c r="O29" s="51"/>
      <c r="P29" s="44"/>
    </row>
    <row r="30" spans="1:16" s="31" customFormat="1" x14ac:dyDescent="0.25">
      <c r="A30" s="59" t="s">
        <v>81</v>
      </c>
      <c r="B30" s="56">
        <f>'for PELLETS'!P28</f>
        <v>9.5000000000027285E-3</v>
      </c>
      <c r="C30" s="57">
        <f>'for PELLETS'!P29</f>
        <v>0.26115000000000066</v>
      </c>
      <c r="D30" s="57">
        <f>'for PELLETS'!P30</f>
        <v>0.23519999999999897</v>
      </c>
      <c r="E30" s="57">
        <f t="shared" si="10"/>
        <v>0.49634999999999962</v>
      </c>
      <c r="F30" s="57">
        <f t="shared" si="11"/>
        <v>0.37100000000000222</v>
      </c>
      <c r="G30" s="57">
        <f t="shared" si="12"/>
        <v>0.22430000000000305</v>
      </c>
      <c r="H30" s="83">
        <f t="shared" si="19"/>
        <v>0.14669999999999916</v>
      </c>
      <c r="I30" s="39">
        <f t="shared" si="16"/>
        <v>15.005055611729052</v>
      </c>
      <c r="J30" s="39">
        <f t="shared" si="13"/>
        <v>14.207754906653925</v>
      </c>
      <c r="K30" s="39">
        <f t="shared" si="17"/>
        <v>9.0717896865521617</v>
      </c>
      <c r="L30" s="39">
        <f t="shared" si="14"/>
        <v>8.5897558640498648</v>
      </c>
      <c r="M30" s="39">
        <f t="shared" si="18"/>
        <v>5.9332659251768902</v>
      </c>
      <c r="N30" s="57">
        <f t="shared" si="15"/>
        <v>5.61799904260406</v>
      </c>
      <c r="O30" s="51"/>
      <c r="P30" s="44"/>
    </row>
    <row r="31" spans="1:16" s="59" customFormat="1" ht="14.25" customHeight="1" x14ac:dyDescent="0.25">
      <c r="A31" s="39" t="s">
        <v>82</v>
      </c>
      <c r="B31" s="61">
        <f>'for PELLETS'!P31</f>
        <v>6.9649999999999324E-2</v>
      </c>
      <c r="C31" s="78">
        <f>'for PELLETS'!P32</f>
        <v>0.20554999999999524</v>
      </c>
      <c r="D31" s="78">
        <f>'for PELLETS'!P33</f>
        <v>0.17664999999999509</v>
      </c>
      <c r="E31" s="57">
        <f t="shared" si="10"/>
        <v>0.38219999999999033</v>
      </c>
      <c r="F31" s="57">
        <f t="shared" si="11"/>
        <v>0.13714999999999122</v>
      </c>
      <c r="G31" s="57">
        <f t="shared" si="12"/>
        <v>0.12569999999999482</v>
      </c>
      <c r="H31" s="83">
        <f t="shared" si="19"/>
        <v>1.1449999999996407E-2</v>
      </c>
      <c r="I31" s="39">
        <f t="shared" si="16"/>
        <v>5.5695431472077912</v>
      </c>
      <c r="J31" s="39">
        <f t="shared" si="13"/>
        <v>5.0087648820389958</v>
      </c>
      <c r="K31" s="39">
        <f t="shared" si="17"/>
        <v>5.1045685279185955</v>
      </c>
      <c r="L31" s="39">
        <f t="shared" si="14"/>
        <v>4.5906069680810502</v>
      </c>
      <c r="M31" s="39">
        <f t="shared" si="18"/>
        <v>0.46497461928919642</v>
      </c>
      <c r="N31" s="57">
        <f t="shared" si="15"/>
        <v>0.41815791395794516</v>
      </c>
      <c r="O31" s="78"/>
      <c r="P31" s="79"/>
    </row>
    <row r="33" spans="1:1" x14ac:dyDescent="0.25">
      <c r="A33" s="38" t="s">
        <v>114</v>
      </c>
    </row>
    <row r="34" spans="1:1" x14ac:dyDescent="0.25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58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6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7" bestFit="1" customWidth="1"/>
    <col min="15" max="15" width="12.7109375" style="57" customWidth="1"/>
    <col min="16" max="16" width="16.7109375" style="58" bestFit="1" customWidth="1"/>
    <col min="17" max="19" width="16.7109375" style="57" customWidth="1"/>
    <col min="20" max="20" width="12.140625" style="57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8" customWidth="1"/>
    <col min="25" max="25" width="33" style="39" customWidth="1"/>
    <col min="26" max="16384" width="11.42578125" style="39"/>
  </cols>
  <sheetData>
    <row r="1" spans="1:24" ht="18.75" x14ac:dyDescent="0.3">
      <c r="A1" s="62" t="s">
        <v>97</v>
      </c>
      <c r="B1" s="57"/>
    </row>
    <row r="2" spans="1:24" ht="14.25" customHeight="1" x14ac:dyDescent="0.25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75" x14ac:dyDescent="0.25">
      <c r="A3" s="42"/>
      <c r="B3" s="109" t="s">
        <v>51</v>
      </c>
      <c r="C3" s="110"/>
      <c r="D3" s="110"/>
      <c r="E3" s="110"/>
      <c r="F3" s="110"/>
      <c r="G3" s="110"/>
      <c r="H3" s="110"/>
      <c r="I3" s="110"/>
      <c r="J3" s="104" t="s">
        <v>54</v>
      </c>
      <c r="K3" s="101"/>
      <c r="L3" s="101"/>
      <c r="M3" s="101"/>
      <c r="N3" s="101"/>
      <c r="O3" s="101"/>
      <c r="P3" s="111"/>
      <c r="Q3" s="104" t="s">
        <v>67</v>
      </c>
      <c r="R3" s="101"/>
      <c r="S3" s="101"/>
      <c r="T3" s="101"/>
      <c r="U3" s="101"/>
      <c r="V3" s="101"/>
      <c r="W3" s="101"/>
      <c r="X3" s="111"/>
    </row>
    <row r="4" spans="1:24" x14ac:dyDescent="0.25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5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5">
      <c r="A6" t="s">
        <v>93</v>
      </c>
      <c r="B6" s="57">
        <f>MUD!S5-MUD!S6</f>
        <v>0.61250000000000449</v>
      </c>
      <c r="C6" s="39">
        <f>MUD!S6</f>
        <v>1.0499999999999943</v>
      </c>
      <c r="D6" s="39">
        <f>SAND!Q4</f>
        <v>5.0000000000238742E-4</v>
      </c>
      <c r="E6" s="39">
        <f>SAND!Q5</f>
        <v>6.3850000000002183E-2</v>
      </c>
      <c r="F6" s="39">
        <f>SAND!Q6</f>
        <v>0.22834999999999894</v>
      </c>
      <c r="G6" s="39">
        <f t="shared" ref="G6:G15" si="0">B6+C6</f>
        <v>1.6624999999999988</v>
      </c>
      <c r="H6" s="39">
        <f t="shared" ref="H6:H15" si="1">E6+F6</f>
        <v>0.29220000000000113</v>
      </c>
      <c r="I6" s="39">
        <f>SUM(B6:F6)</f>
        <v>1.9552000000000023</v>
      </c>
      <c r="J6" s="56">
        <f t="shared" ref="J6:J15" si="2">(C6/I6)*100</f>
        <v>53.702945990179671</v>
      </c>
      <c r="K6" s="39">
        <f t="shared" ref="K6:K15" si="3">(B6/I6)*100</f>
        <v>31.326718494271876</v>
      </c>
      <c r="L6" s="39">
        <f t="shared" ref="L6:L15" si="4">(D6/I6)*100</f>
        <v>2.5572831424017332E-2</v>
      </c>
      <c r="M6" s="39">
        <f t="shared" ref="M6:M15" si="5">(E6/I6)*100</f>
        <v>3.2656505728315319</v>
      </c>
      <c r="N6" s="57">
        <f t="shared" ref="N6:N15" si="6">(F6/I6)*100</f>
        <v>11.679112111292895</v>
      </c>
      <c r="O6" s="57">
        <f t="shared" ref="O6:O15" si="7">(G6/I6)*100</f>
        <v>85.029664484451558</v>
      </c>
      <c r="P6" s="58">
        <f t="shared" ref="P6:P15" si="8">(H6/I6)*100</f>
        <v>14.944762684124427</v>
      </c>
      <c r="Q6" s="57">
        <f>(I6/'Final-Total Dry Solids &amp; Pellet'!I6)*100</f>
        <v>87.015732437304052</v>
      </c>
      <c r="R6" s="57">
        <f>(G6/'Final-Total Dry Solids &amp; Pellet'!I6)*100</f>
        <v>73.989185340127719</v>
      </c>
      <c r="S6" s="57">
        <f>(H6/'Final-Total Dry Solids &amp; Pellet'!I6)*100</f>
        <v>13.00429471060777</v>
      </c>
      <c r="T6" s="57">
        <f>(C6/'Final-Total Dry Solids &amp; Pellet'!I6)*100</f>
        <v>46.730011793764653</v>
      </c>
      <c r="U6" s="57">
        <f>(B6/'Final-Total Dry Solids &amp; Pellet'!I6)*100</f>
        <v>27.259173546363062</v>
      </c>
      <c r="V6" s="57">
        <f>(D6/'Final-Total Dry Solids &amp; Pellet'!I6)*100</f>
        <v>2.2252386568565732E-2</v>
      </c>
      <c r="W6" s="57">
        <f>(E6/'Final-Total Dry Solids &amp; Pellet'!I6)*100</f>
        <v>2.8416297647923727</v>
      </c>
      <c r="X6" s="58">
        <f>(F6/'Final-Total Dry Solids &amp; Pellet'!I6)*100</f>
        <v>10.162664945815397</v>
      </c>
    </row>
    <row r="7" spans="1:24" x14ac:dyDescent="0.25">
      <c r="A7" s="39" t="s">
        <v>92</v>
      </c>
      <c r="B7" s="57">
        <f>MUD!S7-MUD!S8</f>
        <v>0.66000000000000481</v>
      </c>
      <c r="C7" s="39">
        <f>MUD!S8</f>
        <v>1.4224999999999921</v>
      </c>
      <c r="D7" s="39">
        <f>SAND!Q7</f>
        <v>1.5000000000000568E-3</v>
      </c>
      <c r="E7" s="39">
        <f>SAND!Q8</f>
        <v>3.7900000000000489E-2</v>
      </c>
      <c r="F7" s="39">
        <f>SAND!Q9</f>
        <v>0.20649999999999835</v>
      </c>
      <c r="G7" s="39">
        <f t="shared" si="0"/>
        <v>2.0824999999999969</v>
      </c>
      <c r="H7" s="39">
        <f t="shared" si="1"/>
        <v>0.24439999999999884</v>
      </c>
      <c r="I7" s="39">
        <f t="shared" ref="I7:I15" si="9">SUM(B7:F7)</f>
        <v>2.3283999999999958</v>
      </c>
      <c r="J7" s="56">
        <f t="shared" si="2"/>
        <v>61.093454732863542</v>
      </c>
      <c r="K7" s="39">
        <f t="shared" si="3"/>
        <v>28.345645078165521</v>
      </c>
      <c r="L7" s="39">
        <f t="shared" si="4"/>
        <v>6.4421920632196331E-2</v>
      </c>
      <c r="M7" s="39">
        <f t="shared" si="5"/>
        <v>1.6277271946401199</v>
      </c>
      <c r="N7" s="57">
        <f t="shared" si="6"/>
        <v>8.8687510736986219</v>
      </c>
      <c r="O7" s="57">
        <f t="shared" si="7"/>
        <v>89.439099811029067</v>
      </c>
      <c r="P7" s="58">
        <f t="shared" si="8"/>
        <v>10.496478268338743</v>
      </c>
      <c r="Q7" s="57">
        <f>(I7/'Final-Total Dry Solids &amp; Pellet'!I7)*100</f>
        <v>86.675228469856421</v>
      </c>
      <c r="R7" s="57">
        <f>(G7/'Final-Total Dry Solids &amp; Pellet'!I7)*100</f>
        <v>77.521544102592372</v>
      </c>
      <c r="S7" s="57">
        <f>(H7/'Final-Total Dry Solids &amp; Pellet'!I7)*100</f>
        <v>9.0978465203714354</v>
      </c>
      <c r="T7" s="57">
        <f>(C7/'Final-Total Dry Solids &amp; Pellet'!I7)*100</f>
        <v>52.95289146983778</v>
      </c>
      <c r="U7" s="57">
        <f>(B7/'Final-Total Dry Solids &amp; Pellet'!I7)*100</f>
        <v>24.568652632754578</v>
      </c>
      <c r="V7" s="57">
        <f>(D7/'Final-Total Dry Solids &amp; Pellet'!I7)*100</f>
        <v>5.5837846892625755E-2</v>
      </c>
      <c r="W7" s="57">
        <f>(E7/'Final-Total Dry Solids &amp; Pellet'!I7)*100</f>
        <v>1.4108362648203088</v>
      </c>
      <c r="X7" s="58">
        <f>(F7/'Final-Total Dry Solids &amp; Pellet'!I7)*100</f>
        <v>7.6870102555511259</v>
      </c>
    </row>
    <row r="8" spans="1:24" ht="15.75" customHeight="1" x14ac:dyDescent="0.25">
      <c r="A8" t="s">
        <v>75</v>
      </c>
      <c r="B8" s="57">
        <f>MUD!S9-MUD!S10</f>
        <v>0.65499999999998315</v>
      </c>
      <c r="C8" s="39">
        <f>MUD!S10</f>
        <v>1.5400000000000069</v>
      </c>
      <c r="D8" s="39">
        <f>SAND!Q10</f>
        <v>1.1000000000009891E-3</v>
      </c>
      <c r="E8" s="39">
        <f>SAND!Q11</f>
        <v>3.3049999999995805E-2</v>
      </c>
      <c r="F8" s="39">
        <f>SAND!Q12</f>
        <v>0.17809999999999704</v>
      </c>
      <c r="G8" s="39">
        <f t="shared" si="0"/>
        <v>2.1949999999999901</v>
      </c>
      <c r="H8" s="39">
        <f t="shared" si="1"/>
        <v>0.21114999999999284</v>
      </c>
      <c r="I8" s="39">
        <f t="shared" si="9"/>
        <v>2.4072499999999839</v>
      </c>
      <c r="J8" s="56">
        <f t="shared" si="2"/>
        <v>63.973413646277585</v>
      </c>
      <c r="K8" s="39">
        <f t="shared" si="3"/>
        <v>27.209471388513347</v>
      </c>
      <c r="L8" s="39">
        <f t="shared" si="4"/>
        <v>4.5695295461667729E-2</v>
      </c>
      <c r="M8" s="39">
        <f t="shared" si="5"/>
        <v>1.3729359227332445</v>
      </c>
      <c r="N8" s="57">
        <f t="shared" si="6"/>
        <v>7.3984837470141551</v>
      </c>
      <c r="O8" s="57">
        <f t="shared" si="7"/>
        <v>91.182885034790928</v>
      </c>
      <c r="P8" s="58">
        <f t="shared" si="8"/>
        <v>8.7714196697473987</v>
      </c>
      <c r="Q8" s="57">
        <f>(I8/'Final-Total Dry Solids &amp; Pellet'!I8)*100</f>
        <v>87.223943330253064</v>
      </c>
      <c r="R8" s="57">
        <f>(G8/'Final-Total Dry Solids &amp; Pellet'!I8)*100</f>
        <v>79.533307969635842</v>
      </c>
      <c r="S8" s="57">
        <f>(H8/'Final-Total Dry Solids &amp; Pellet'!I8)*100</f>
        <v>7.6507781219991413</v>
      </c>
      <c r="T8" s="57">
        <f>(C8/'Final-Total Dry Solids &amp; Pellet'!I8)*100</f>
        <v>55.800134065257545</v>
      </c>
      <c r="U8" s="57">
        <f>(B8/'Final-Total Dry Solids &amp; Pellet'!I8)*100</f>
        <v>23.733173904378301</v>
      </c>
      <c r="V8" s="57">
        <f>(D8/'Final-Total Dry Solids &amp; Pellet'!I8)*100</f>
        <v>3.985723861807676E-2</v>
      </c>
      <c r="W8" s="57">
        <f>(E8/'Final-Total Dry Solids &amp; Pellet'!I8)*100</f>
        <v>1.197528851205532</v>
      </c>
      <c r="X8" s="58">
        <f>(F8/'Final-Total Dry Solids &amp; Pellet'!I8)*100</f>
        <v>6.4532492707936093</v>
      </c>
    </row>
    <row r="9" spans="1:24" x14ac:dyDescent="0.25">
      <c r="A9" t="s">
        <v>76</v>
      </c>
      <c r="B9" s="57">
        <f>MUD!S11-MUD!S12</f>
        <v>0.72750000000000292</v>
      </c>
      <c r="C9" s="39">
        <f>MUD!S12</f>
        <v>1.4199999999999979</v>
      </c>
      <c r="D9" s="39">
        <f>SAND!Q13</f>
        <v>8.9999999999790248E-4</v>
      </c>
      <c r="E9" s="39">
        <f>SAND!Q14</f>
        <v>0.14844999999999686</v>
      </c>
      <c r="F9" s="39">
        <f>SAND!Q115</f>
        <v>0</v>
      </c>
      <c r="G9" s="39">
        <f t="shared" si="0"/>
        <v>2.1475000000000009</v>
      </c>
      <c r="H9" s="39">
        <f t="shared" si="1"/>
        <v>0.14844999999999686</v>
      </c>
      <c r="I9" s="39">
        <f t="shared" si="9"/>
        <v>2.2968499999999956</v>
      </c>
      <c r="J9" s="56">
        <f t="shared" si="2"/>
        <v>61.823802163833108</v>
      </c>
      <c r="K9" s="39">
        <f t="shared" si="3"/>
        <v>31.673814136752696</v>
      </c>
      <c r="L9" s="39">
        <f t="shared" si="4"/>
        <v>3.918409996290155E-2</v>
      </c>
      <c r="M9" s="39">
        <f t="shared" si="5"/>
        <v>6.4631995994512987</v>
      </c>
      <c r="N9" s="57">
        <f t="shared" si="6"/>
        <v>0</v>
      </c>
      <c r="O9" s="57">
        <f t="shared" si="7"/>
        <v>93.49761630058579</v>
      </c>
      <c r="P9" s="58">
        <f t="shared" si="8"/>
        <v>6.4631995994512987</v>
      </c>
      <c r="Q9" s="57">
        <f>(I9/'Final-Total Dry Solids &amp; Pellet'!I9)*100</f>
        <v>80.286982662192074</v>
      </c>
      <c r="R9" s="57">
        <f>(G9/'Final-Total Dry Solids &amp; Pellet'!I9)*100</f>
        <v>75.066414988814188</v>
      </c>
      <c r="S9" s="57">
        <f>(H9/'Final-Total Dry Solids &amp; Pellet'!I9)*100</f>
        <v>5.1891079418343313</v>
      </c>
      <c r="T9" s="57">
        <f>(C9/'Final-Total Dry Solids &amp; Pellet'!I9)*100</f>
        <v>49.636465324384609</v>
      </c>
      <c r="U9" s="57">
        <f>(B9/'Final-Total Dry Solids &amp; Pellet'!I9)*100</f>
        <v>25.429949664429579</v>
      </c>
      <c r="V9" s="57">
        <f>(D9/'Final-Total Dry Solids &amp; Pellet'!I9)*100</f>
        <v>3.1459731543550772E-2</v>
      </c>
      <c r="W9" s="57">
        <f>(E9/'Final-Total Dry Solids &amp; Pellet'!I9)*100</f>
        <v>5.1891079418343313</v>
      </c>
      <c r="X9" s="58">
        <f>(F9/'Final-Total Dry Solids &amp; Pellet'!I9)*100</f>
        <v>0</v>
      </c>
    </row>
    <row r="10" spans="1:24" x14ac:dyDescent="0.25">
      <c r="A10" s="39" t="s">
        <v>77</v>
      </c>
      <c r="B10" s="57">
        <f>MUD!S13-MUD!S14</f>
        <v>0.7299999999999971</v>
      </c>
      <c r="C10" s="39">
        <f>MUD!S14</f>
        <v>1.4475000000000005</v>
      </c>
      <c r="D10" s="39">
        <f>SAND!Q16</f>
        <v>8.9999999999790248E-4</v>
      </c>
      <c r="E10" s="39">
        <f>SAND!Q17</f>
        <v>8.8300000000000267E-2</v>
      </c>
      <c r="F10" s="39">
        <f>SAND!Q18</f>
        <v>0.31009999999999849</v>
      </c>
      <c r="G10" s="39">
        <f t="shared" si="0"/>
        <v>2.1774999999999975</v>
      </c>
      <c r="H10" s="39">
        <f t="shared" si="1"/>
        <v>0.39839999999999876</v>
      </c>
      <c r="I10" s="39">
        <f t="shared" si="9"/>
        <v>2.5767999999999942</v>
      </c>
      <c r="J10" s="56">
        <f t="shared" si="2"/>
        <v>56.17432474386851</v>
      </c>
      <c r="K10" s="39">
        <f t="shared" si="3"/>
        <v>28.32971126979194</v>
      </c>
      <c r="L10" s="39">
        <f t="shared" si="4"/>
        <v>3.4927041291443049E-2</v>
      </c>
      <c r="M10" s="39">
        <f t="shared" si="5"/>
        <v>3.4267308289351317</v>
      </c>
      <c r="N10" s="57">
        <f t="shared" si="6"/>
        <v>12.034306116112976</v>
      </c>
      <c r="O10" s="57">
        <f t="shared" si="7"/>
        <v>84.504036013660439</v>
      </c>
      <c r="P10" s="58">
        <f t="shared" si="8"/>
        <v>15.461036945048109</v>
      </c>
      <c r="Q10" s="57">
        <f>(I10/'Final-Total Dry Solids &amp; Pellet'!I10)*100</f>
        <v>87.682047094051711</v>
      </c>
      <c r="R10" s="57">
        <f>(G10/'Final-Total Dry Solids &amp; Pellet'!I10)*100</f>
        <v>74.094868653872169</v>
      </c>
      <c r="S10" s="57">
        <f>(H10/'Final-Total Dry Solids &amp; Pellet'!I10)*100</f>
        <v>13.556553695385814</v>
      </c>
      <c r="T10" s="57">
        <f>(C10/'Final-Total Dry Solids &amp; Pellet'!I10)*100</f>
        <v>49.254797876684329</v>
      </c>
      <c r="U10" s="57">
        <f>(B10/'Final-Total Dry Solids &amp; Pellet'!I10)*100</f>
        <v>24.840070777187844</v>
      </c>
      <c r="V10" s="57">
        <f>(D10/'Final-Total Dry Solids &amp; Pellet'!I10)*100</f>
        <v>3.0624744793721979E-2</v>
      </c>
      <c r="W10" s="57">
        <f>(E10/'Final-Total Dry Solids &amp; Pellet'!I10)*100</f>
        <v>3.0046277392132903</v>
      </c>
      <c r="X10" s="58">
        <f>(F10/'Final-Total Dry Solids &amp; Pellet'!I10)*100</f>
        <v>10.551925956172523</v>
      </c>
    </row>
    <row r="11" spans="1:24" x14ac:dyDescent="0.25">
      <c r="A11" t="s">
        <v>78</v>
      </c>
      <c r="B11" s="57">
        <f>MUD!S15-MUD!S16</f>
        <v>0.68250000000000788</v>
      </c>
      <c r="C11" s="39">
        <f>MUD!S16</f>
        <v>1.3199999999999978</v>
      </c>
      <c r="D11" s="39">
        <f>SAND!Q19</f>
        <v>1.7599999999994509E-2</v>
      </c>
      <c r="E11" s="39">
        <f>SAND!Q20</f>
        <v>8.7499999999998579E-2</v>
      </c>
      <c r="F11" s="39">
        <f>SAND!Q21</f>
        <v>0.11005000000000109</v>
      </c>
      <c r="G11" s="39">
        <f t="shared" si="0"/>
        <v>2.0025000000000057</v>
      </c>
      <c r="H11" s="39">
        <f t="shared" si="1"/>
        <v>0.19754999999999967</v>
      </c>
      <c r="I11" s="39">
        <f t="shared" si="9"/>
        <v>2.2176499999999999</v>
      </c>
      <c r="J11" s="56">
        <f t="shared" si="2"/>
        <v>59.522467476833498</v>
      </c>
      <c r="K11" s="39">
        <f t="shared" si="3"/>
        <v>30.775821252226816</v>
      </c>
      <c r="L11" s="39">
        <f t="shared" si="4"/>
        <v>0.79363289969086692</v>
      </c>
      <c r="M11" s="39">
        <f t="shared" si="5"/>
        <v>3.9456181092597382</v>
      </c>
      <c r="N11" s="57">
        <f t="shared" si="6"/>
        <v>4.9624602619890918</v>
      </c>
      <c r="O11" s="57">
        <f t="shared" si="7"/>
        <v>90.298288729060303</v>
      </c>
      <c r="P11" s="58">
        <f t="shared" si="8"/>
        <v>8.9080783712488305</v>
      </c>
      <c r="Q11" s="57">
        <f>(I11/'Final-Total Dry Solids &amp; Pellet'!I11)*100</f>
        <v>84.834168547492183</v>
      </c>
      <c r="R11" s="57">
        <f>(G11/'Final-Total Dry Solids &amp; Pellet'!I11)*100</f>
        <v>76.603802455912145</v>
      </c>
      <c r="S11" s="57">
        <f>(H11/'Final-Total Dry Solids &amp; Pellet'!I11)*100</f>
        <v>7.5570942198079294</v>
      </c>
      <c r="T11" s="57">
        <f>(C11/'Final-Total Dry Solids &amp; Pellet'!I11)*100</f>
        <v>50.495390382923134</v>
      </c>
      <c r="U11" s="57">
        <f>(B11/'Final-Total Dry Solids &amp; Pellet'!I11)*100</f>
        <v>26.108412072989012</v>
      </c>
      <c r="V11" s="57">
        <f>(D11/'Final-Total Dry Solids &amp; Pellet'!I11)*100</f>
        <v>0.67327187177209957</v>
      </c>
      <c r="W11" s="57">
        <f>(E11/'Final-Total Dry Solids &amp; Pellet'!I11)*100</f>
        <v>3.3472323170497802</v>
      </c>
      <c r="X11" s="58">
        <f>(F11/'Final-Total Dry Solids &amp; Pellet'!I11)*100</f>
        <v>4.2098619027581483</v>
      </c>
    </row>
    <row r="12" spans="1:24" x14ac:dyDescent="0.25">
      <c r="A12" s="59" t="s">
        <v>79</v>
      </c>
      <c r="B12" s="57">
        <f>MUD!S17-MUD!S18</f>
        <v>0.72250000000000347</v>
      </c>
      <c r="C12" s="39">
        <f>MUD!S18</f>
        <v>1.5049999999999997</v>
      </c>
      <c r="D12" s="39">
        <f>SAND!Q22</f>
        <v>1.8499999999974648E-3</v>
      </c>
      <c r="E12" s="39">
        <f>SAND!Q23</f>
        <v>9.8599999999997578E-2</v>
      </c>
      <c r="F12" s="39">
        <f>SAND!Q24</f>
        <v>0.14185000000000159</v>
      </c>
      <c r="G12" s="39">
        <f t="shared" si="0"/>
        <v>2.2275000000000031</v>
      </c>
      <c r="H12" s="39">
        <f t="shared" si="1"/>
        <v>0.24044999999999916</v>
      </c>
      <c r="I12" s="39">
        <f t="shared" si="9"/>
        <v>2.4697999999999998</v>
      </c>
      <c r="J12" s="56">
        <f t="shared" si="2"/>
        <v>60.936108186897719</v>
      </c>
      <c r="K12" s="39">
        <f t="shared" si="3"/>
        <v>29.253380840554033</v>
      </c>
      <c r="L12" s="39">
        <f t="shared" si="4"/>
        <v>7.4904850595087252E-2</v>
      </c>
      <c r="M12" s="39">
        <f t="shared" si="5"/>
        <v>3.9922260911813745</v>
      </c>
      <c r="N12" s="57">
        <f t="shared" si="6"/>
        <v>5.743380030771787</v>
      </c>
      <c r="O12" s="57">
        <f t="shared" si="7"/>
        <v>90.189489027451756</v>
      </c>
      <c r="P12" s="58">
        <f t="shared" si="8"/>
        <v>9.7356061219531629</v>
      </c>
      <c r="Q12" s="57">
        <f>(I12/'Final-Total Dry Solids &amp; Pellet'!I12)*100</f>
        <v>86.340039502892665</v>
      </c>
      <c r="R12" s="57">
        <f>(G12/'Final-Total Dry Solids &amp; Pellet'!I12)*100</f>
        <v>77.869640453758876</v>
      </c>
      <c r="S12" s="57">
        <f>(H12/'Final-Total Dry Solids &amp; Pellet'!I12)*100</f>
        <v>8.4057261715403975</v>
      </c>
      <c r="T12" s="57">
        <f>(C12/'Final-Total Dry Solids &amp; Pellet'!I12)*100</f>
        <v>52.612259880092893</v>
      </c>
      <c r="U12" s="57">
        <f>(B12/'Final-Total Dry Solids &amp; Pellet'!I12)*100</f>
        <v>25.257380573665987</v>
      </c>
      <c r="V12" s="57">
        <f>(D12/'Final-Total Dry Solids &amp; Pellet'!I12)*100</f>
        <v>6.467287759338107E-2</v>
      </c>
      <c r="W12" s="57">
        <f>(E12/'Final-Total Dry Solids &amp; Pellet'!I12)*100</f>
        <v>3.4468895841707861</v>
      </c>
      <c r="X12" s="58">
        <f>(F12/'Final-Total Dry Solids &amp; Pellet'!I12)*100</f>
        <v>4.9588365873696096</v>
      </c>
    </row>
    <row r="13" spans="1:24" x14ac:dyDescent="0.25">
      <c r="A13" s="59" t="s">
        <v>80</v>
      </c>
      <c r="B13" s="57">
        <f>MUD!S19-MUD!S20</f>
        <v>0.72750000000000292</v>
      </c>
      <c r="C13" s="39">
        <f>MUD!S20</f>
        <v>1.4674999999999983</v>
      </c>
      <c r="D13" s="39">
        <f>SAND!Q25</f>
        <v>3.2999999999958618E-3</v>
      </c>
      <c r="E13" s="39">
        <f>SAND!Q26</f>
        <v>9.690000000000154E-2</v>
      </c>
      <c r="F13" s="39">
        <f>SAND!Q27</f>
        <v>0.19794999999999874</v>
      </c>
      <c r="G13" s="39">
        <f t="shared" si="0"/>
        <v>2.1950000000000012</v>
      </c>
      <c r="H13" s="39">
        <f t="shared" si="1"/>
        <v>0.29485000000000028</v>
      </c>
      <c r="I13" s="39">
        <f t="shared" si="9"/>
        <v>2.4931499999999973</v>
      </c>
      <c r="J13" s="56">
        <f t="shared" si="2"/>
        <v>58.861279906945022</v>
      </c>
      <c r="K13" s="39">
        <f t="shared" si="3"/>
        <v>29.179953071415827</v>
      </c>
      <c r="L13" s="39">
        <f t="shared" si="4"/>
        <v>0.13236267372584343</v>
      </c>
      <c r="M13" s="39">
        <f t="shared" si="5"/>
        <v>3.8866494194092471</v>
      </c>
      <c r="N13" s="57">
        <f t="shared" si="6"/>
        <v>7.9397549285040583</v>
      </c>
      <c r="O13" s="57">
        <f t="shared" si="7"/>
        <v>88.041232978360853</v>
      </c>
      <c r="P13" s="58">
        <f t="shared" si="8"/>
        <v>11.826404347913307</v>
      </c>
      <c r="Q13" s="57">
        <f>(I13/'Final-Total Dry Solids &amp; Pellet'!I13)*100</f>
        <v>87.071088061186757</v>
      </c>
      <c r="R13" s="57">
        <f>(G13/'Final-Total Dry Solids &amp; Pellet'!I13)*100</f>
        <v>76.658459496743177</v>
      </c>
      <c r="S13" s="57">
        <f>(H13/'Final-Total Dry Solids &amp; Pellet'!I13)*100</f>
        <v>10.297378944243615</v>
      </c>
      <c r="T13" s="57">
        <f>(C13/'Final-Total Dry Solids &amp; Pellet'!I13)*100</f>
        <v>51.251156861717732</v>
      </c>
      <c r="U13" s="57">
        <f>(B13/'Final-Total Dry Solids &amp; Pellet'!I13)*100</f>
        <v>25.407302635025449</v>
      </c>
      <c r="V13" s="57">
        <f>(D13/'Final-Total Dry Solids &amp; Pellet'!I13)*100</f>
        <v>0.11524962019997043</v>
      </c>
      <c r="W13" s="57">
        <f>(E13/'Final-Total Dry Solids &amp; Pellet'!I13)*100</f>
        <v>3.3841479386034297</v>
      </c>
      <c r="X13" s="58">
        <f>(F13/'Final-Total Dry Solids &amp; Pellet'!I13)*100</f>
        <v>6.9132310056401858</v>
      </c>
    </row>
    <row r="14" spans="1:24" x14ac:dyDescent="0.25">
      <c r="A14" s="59" t="s">
        <v>81</v>
      </c>
      <c r="B14" s="57">
        <f>MUD!S21-MUD!S22</f>
        <v>0.67750000000000843</v>
      </c>
      <c r="C14" s="39">
        <f>MUD!S22</f>
        <v>1.4374999999999905</v>
      </c>
      <c r="D14" s="39">
        <f>SAND!Q28</f>
        <v>6.3000000000030809E-3</v>
      </c>
      <c r="E14" s="39">
        <f>SAND!Q29</f>
        <v>2.2949999999998028E-2</v>
      </c>
      <c r="F14" s="39">
        <f>SAND!Q30</f>
        <v>8.3050000000000068E-2</v>
      </c>
      <c r="G14" s="39">
        <f t="shared" si="0"/>
        <v>2.1149999999999989</v>
      </c>
      <c r="H14" s="39">
        <f t="shared" si="1"/>
        <v>0.1059999999999981</v>
      </c>
      <c r="I14" s="39">
        <f t="shared" si="9"/>
        <v>2.2273000000000001</v>
      </c>
      <c r="J14" s="56">
        <f t="shared" si="2"/>
        <v>64.54002604049704</v>
      </c>
      <c r="K14" s="39">
        <f t="shared" si="3"/>
        <v>30.417994881695705</v>
      </c>
      <c r="L14" s="39">
        <f t="shared" si="4"/>
        <v>0.28285367934284023</v>
      </c>
      <c r="M14" s="39">
        <f t="shared" si="5"/>
        <v>1.030395546176897</v>
      </c>
      <c r="N14" s="57">
        <f t="shared" si="6"/>
        <v>3.7287298522875258</v>
      </c>
      <c r="O14" s="57">
        <f t="shared" si="7"/>
        <v>94.95802092219273</v>
      </c>
      <c r="P14" s="58">
        <f t="shared" si="8"/>
        <v>4.7591253984644224</v>
      </c>
      <c r="Q14" s="57">
        <f>(I14/'Final-Total Dry Solids &amp; Pellet'!I14)*100</f>
        <v>85.296314025849327</v>
      </c>
      <c r="R14" s="57">
        <f>(G14/'Final-Total Dry Solids &amp; Pellet'!I14)*100</f>
        <v>80.995691718525222</v>
      </c>
      <c r="S14" s="57">
        <f>(H14/'Final-Total Dry Solids &amp; Pellet'!I14)*100</f>
        <v>4.059358544758167</v>
      </c>
      <c r="T14" s="57">
        <f>(C14/'Final-Total Dry Solids &amp; Pellet'!I14)*100</f>
        <v>55.050263283867274</v>
      </c>
      <c r="U14" s="57">
        <f>(B14/'Final-Total Dry Solids &amp; Pellet'!I14)*100</f>
        <v>25.945428434657941</v>
      </c>
      <c r="V14" s="57">
        <f>(D14/'Final-Total Dry Solids &amp; Pellet'!I14)*100</f>
        <v>0.24126376256593793</v>
      </c>
      <c r="W14" s="57">
        <f>(E14/'Final-Total Dry Solids &amp; Pellet'!I14)*100</f>
        <v>0.87888942077541143</v>
      </c>
      <c r="X14" s="58">
        <f>(F14/'Final-Total Dry Solids &amp; Pellet'!I14)*100</f>
        <v>3.1804691239827556</v>
      </c>
    </row>
    <row r="15" spans="1:24" x14ac:dyDescent="0.25">
      <c r="A15" s="39" t="s">
        <v>82</v>
      </c>
      <c r="B15" s="39">
        <f>MUD!S23-MUD!S24</f>
        <v>0.74249999999999017</v>
      </c>
      <c r="C15" s="39">
        <f>MUD!S24</f>
        <v>1.3800000000000023</v>
      </c>
      <c r="D15" s="39">
        <f>SAND!Q31</f>
        <v>1.0600000000003718E-2</v>
      </c>
      <c r="E15" s="39">
        <f>SAND!Q32</f>
        <v>5.4100000000001813E-2</v>
      </c>
      <c r="F15" s="39">
        <f>SAND!Q33</f>
        <v>0.15824999999999889</v>
      </c>
      <c r="G15" s="39">
        <f t="shared" si="0"/>
        <v>2.1224999999999925</v>
      </c>
      <c r="H15" s="39">
        <f t="shared" si="1"/>
        <v>0.2123500000000007</v>
      </c>
      <c r="I15" s="39">
        <f t="shared" si="9"/>
        <v>2.3454499999999969</v>
      </c>
      <c r="J15" s="56">
        <f t="shared" si="2"/>
        <v>58.837323328146162</v>
      </c>
      <c r="K15" s="39">
        <f t="shared" si="3"/>
        <v>31.657038095034689</v>
      </c>
      <c r="L15" s="39">
        <f t="shared" si="4"/>
        <v>0.45193886034678765</v>
      </c>
      <c r="M15" s="39">
        <f t="shared" si="5"/>
        <v>2.3065936174295714</v>
      </c>
      <c r="N15" s="57">
        <f t="shared" si="6"/>
        <v>6.7471060990427896</v>
      </c>
      <c r="O15" s="57">
        <f t="shared" si="7"/>
        <v>90.494361423180848</v>
      </c>
      <c r="P15" s="58">
        <f t="shared" si="8"/>
        <v>9.0536997164723605</v>
      </c>
      <c r="Q15" s="57">
        <f>(I15/'Final-Total Dry Solids &amp; Pellet'!I15)*100</f>
        <v>85.656635746110823</v>
      </c>
      <c r="R15" s="57">
        <f>(G15/'Final-Total Dry Solids &amp; Pellet'!I15)*100</f>
        <v>77.514425535023051</v>
      </c>
      <c r="S15" s="57">
        <f>(H15/'Final-Total Dry Solids &amp; Pellet'!I15)*100</f>
        <v>7.7550945876853978</v>
      </c>
      <c r="T15" s="57">
        <f>(C15/'Final-Total Dry Solids &amp; Pellet'!I15)*100</f>
        <v>50.398071725951645</v>
      </c>
      <c r="U15" s="57">
        <f>(B15/'Final-Total Dry Solids &amp; Pellet'!I15)*100</f>
        <v>27.116353809071402</v>
      </c>
      <c r="V15" s="57">
        <f>(D15/'Final-Total Dry Solids &amp; Pellet'!I15)*100</f>
        <v>0.38711562340237238</v>
      </c>
      <c r="W15" s="57">
        <f>(E15/'Final-Total Dry Solids &amp; Pellet'!I15)*100</f>
        <v>1.9757504930246887</v>
      </c>
      <c r="X15" s="58">
        <f>(F15/'Final-Total Dry Solids &amp; Pellet'!I15)*100</f>
        <v>5.7793440946607095</v>
      </c>
    </row>
    <row r="20" spans="21:21" x14ac:dyDescent="0.25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C19" sqref="C19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2" t="s">
        <v>97</v>
      </c>
      <c r="B1" s="20"/>
    </row>
    <row r="2" spans="1:24" ht="14.25" customHeight="1" x14ac:dyDescent="0.25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75" x14ac:dyDescent="0.25">
      <c r="A3" s="42"/>
      <c r="B3" s="105" t="s">
        <v>58</v>
      </c>
      <c r="C3" s="106"/>
      <c r="D3" s="106"/>
      <c r="E3" s="106"/>
      <c r="F3" s="106"/>
      <c r="G3" s="106"/>
      <c r="H3" s="106"/>
      <c r="I3" s="106"/>
      <c r="J3" s="104" t="s">
        <v>56</v>
      </c>
      <c r="K3" s="101"/>
      <c r="L3" s="101"/>
      <c r="M3" s="101"/>
      <c r="N3" s="101"/>
      <c r="O3" s="101"/>
      <c r="P3" s="111"/>
      <c r="Q3" s="104" t="s">
        <v>57</v>
      </c>
      <c r="R3" s="101"/>
      <c r="S3" s="101"/>
      <c r="T3" s="101"/>
      <c r="U3" s="101"/>
      <c r="V3" s="101"/>
      <c r="W3" s="101"/>
      <c r="X3" s="101"/>
    </row>
    <row r="4" spans="1:24" x14ac:dyDescent="0.25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5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5">
      <c r="A6" t="s">
        <v>123</v>
      </c>
      <c r="B6" s="20">
        <f>'Final-Total Dry Solids &amp; Pellet'!B6-'Final-Total Fixed Solids'!B6</f>
        <v>4.9999999999772449E-3</v>
      </c>
      <c r="C6">
        <f>'Final-Total Dry Solids &amp; Pellet'!C6-'Final-Total Fixed Solids'!C6</f>
        <v>0.26000000000001577</v>
      </c>
      <c r="D6">
        <f>'Final-Total Dry Solids &amp; Pellet'!D6-'Final-Total Fixed Solids'!D6</f>
        <v>2.4499999999996191E-3</v>
      </c>
      <c r="E6">
        <f>'Final-Total Dry Solids &amp; Pellet'!E6-'Final-Total Fixed Solids'!E6</f>
        <v>1.9449999999999079E-2</v>
      </c>
      <c r="F6">
        <f>'Final-Total Dry Solids &amp; Pellet'!F6-'Final-Total Fixed Solids'!F6</f>
        <v>4.8500000000046839E-3</v>
      </c>
      <c r="G6" s="39">
        <f>B6+C6</f>
        <v>0.26499999999999302</v>
      </c>
      <c r="H6" s="39">
        <f>E6+F6</f>
        <v>2.4300000000003763E-2</v>
      </c>
      <c r="I6" s="39">
        <f>SUM(B6:F6)</f>
        <v>0.2917499999999964</v>
      </c>
      <c r="J6" s="56">
        <f t="shared" ref="J6:J15" si="0">(C6/I6)*100</f>
        <v>89.117395029997937</v>
      </c>
      <c r="K6" s="39">
        <f t="shared" ref="K6:K15" si="1">(B6/I6)*100</f>
        <v>1.7137960582612874</v>
      </c>
      <c r="L6" s="39">
        <f>(D6/I6)*100</f>
        <v>0.83976006855172214</v>
      </c>
      <c r="M6" s="39">
        <f>(E6/I6)*100</f>
        <v>6.6666666666664334</v>
      </c>
      <c r="N6" s="39">
        <f>(F6/I6)*100</f>
        <v>1.6623821765226199</v>
      </c>
      <c r="O6" s="39">
        <f>(G6/I6)*100</f>
        <v>90.831191088259217</v>
      </c>
      <c r="P6" s="58">
        <f>(H6/I6)*100</f>
        <v>8.329048843189053</v>
      </c>
      <c r="Q6" s="57">
        <f>(I6/'Final-Total Dry Solids &amp; Pellet'!I6)*100</f>
        <v>12.984267562695948</v>
      </c>
      <c r="R6" s="57">
        <f>(G6/'Final-Total Dry Solids &amp; Pellet'!I6)*100</f>
        <v>11.793764881283215</v>
      </c>
      <c r="S6" s="39">
        <f>(H6/'Final-Total Dry Solids &amp; Pellet'!I6)*100</f>
        <v>1.0814659872272983</v>
      </c>
      <c r="T6" s="39">
        <f>(C6/'Final-Total Dry Solids &amp; Pellet'!I6)*100</f>
        <v>11.571241015599632</v>
      </c>
      <c r="U6" s="39">
        <f>(B6/'Final-Total Dry Solids &amp; Pellet'!I6)*100</f>
        <v>0.22252386568358209</v>
      </c>
      <c r="V6" s="39">
        <f>(D6/'Final-Total Dry Solids &amp; Pellet'!I6)*100</f>
        <v>0.10903669418543452</v>
      </c>
      <c r="W6" s="39">
        <f>(E6/'Final-Total Dry Solids &amp; Pellet'!I6)*100</f>
        <v>0.86561783751303278</v>
      </c>
      <c r="X6" s="58">
        <f>(F6/'Final-Total Dry Solids &amp; Pellet'!I6)*100</f>
        <v>0.21584814971426541</v>
      </c>
    </row>
    <row r="7" spans="1:24" s="38" customFormat="1" x14ac:dyDescent="0.25">
      <c r="A7" s="39" t="s">
        <v>124</v>
      </c>
      <c r="B7" s="20">
        <f>'Final-Total Dry Solids &amp; Pellet'!B7-'Final-Total Fixed Solids'!B7</f>
        <v>2.9999999999996918E-2</v>
      </c>
      <c r="C7">
        <f>'Final-Total Dry Solids &amp; Pellet'!C7-'Final-Total Fixed Solids'!C7</f>
        <v>0.31000000000001005</v>
      </c>
      <c r="D7">
        <f>'Final-Total Dry Solids &amp; Pellet'!D7-'Final-Total Fixed Solids'!D7</f>
        <v>2.0500000000041041E-3</v>
      </c>
      <c r="E7">
        <f>'Final-Total Dry Solids &amp; Pellet'!E7-'Final-Total Fixed Solids'!E7</f>
        <v>1.0950000000001125E-2</v>
      </c>
      <c r="F7">
        <f>'Final-Total Dry Solids &amp; Pellet'!F7-'Final-Total Fixed Solids'!F7</f>
        <v>4.9500000000008981E-3</v>
      </c>
      <c r="G7" s="39">
        <f t="shared" ref="G7:G15" si="2">B7+C7</f>
        <v>0.34000000000000696</v>
      </c>
      <c r="H7" s="39">
        <f t="shared" ref="H7:H15" si="3">E7+F7</f>
        <v>1.5900000000002024E-2</v>
      </c>
      <c r="I7" s="39">
        <f t="shared" ref="I7:I15" si="4">SUM(B7:F7)</f>
        <v>0.35795000000001309</v>
      </c>
      <c r="J7" s="56">
        <f t="shared" si="0"/>
        <v>86.604274339991264</v>
      </c>
      <c r="K7" s="39">
        <f t="shared" si="1"/>
        <v>8.3810588070947958</v>
      </c>
      <c r="L7" s="39">
        <f t="shared" ref="L7:L15" si="5">(D7/I7)*100</f>
        <v>0.57270568515268316</v>
      </c>
      <c r="M7" s="39">
        <f t="shared" ref="M7:M15" si="6">(E7/I7)*100</f>
        <v>3.0590864645902291</v>
      </c>
      <c r="N7" s="39">
        <f t="shared" ref="N7:N15" si="7">(F7/I7)*100</f>
        <v>1.3828747031710342</v>
      </c>
      <c r="O7" s="39">
        <f t="shared" ref="O7:O15" si="8">(G7/I7)*100</f>
        <v>94.985333147086052</v>
      </c>
      <c r="P7" s="58">
        <f t="shared" ref="P7:P15" si="9">(H7/I7)*100</f>
        <v>4.4419611677612627</v>
      </c>
      <c r="Q7" s="57">
        <f>(I7/'Final-Total Dry Solids &amp; Pellet'!I7)*100</f>
        <v>13.324771530143575</v>
      </c>
      <c r="R7" s="57">
        <f>(G7/'Final-Total Dry Solids &amp; Pellet'!I7)*100</f>
        <v>12.65657862899495</v>
      </c>
      <c r="S7" s="39">
        <f>(H7/'Final-Total Dry Solids &amp; Pellet'!I7)*100</f>
        <v>0.59188117706188592</v>
      </c>
      <c r="T7" s="39">
        <f>(C7/'Final-Total Dry Solids &amp; Pellet'!I7)*100</f>
        <v>11.539821691142592</v>
      </c>
      <c r="U7" s="39">
        <f>(B7/'Final-Total Dry Solids &amp; Pellet'!I7)*100</f>
        <v>1.1167569378523579</v>
      </c>
      <c r="V7" s="39">
        <f>(D7/'Final-Total Dry Solids &amp; Pellet'!I7)*100</f>
        <v>7.6311724086738406E-2</v>
      </c>
      <c r="W7" s="39">
        <f>(E7/'Final-Total Dry Solids &amp; Pellet'!I7)*100</f>
        <v>0.40761628231619446</v>
      </c>
      <c r="X7" s="58">
        <f>(F7/'Final-Total Dry Solids &amp; Pellet'!I7)*100</f>
        <v>0.18426489474569144</v>
      </c>
    </row>
    <row r="8" spans="1:24" x14ac:dyDescent="0.25">
      <c r="A8" t="s">
        <v>125</v>
      </c>
      <c r="B8" s="20">
        <f>'Final-Total Dry Solids &amp; Pellet'!B8-'Final-Total Fixed Solids'!B8</f>
        <v>1.7500000000014948E-2</v>
      </c>
      <c r="C8">
        <f>'Final-Total Dry Solids &amp; Pellet'!C8-'Final-Total Fixed Solids'!C8</f>
        <v>0.32749999999999146</v>
      </c>
      <c r="D8">
        <f>'Final-Total Dry Solids &amp; Pellet'!D8-'Final-Total Fixed Solids'!D8</f>
        <v>5.5000000000049454E-4</v>
      </c>
      <c r="E8">
        <f>'Final-Total Dry Solids &amp; Pellet'!E8-'Final-Total Fixed Solids'!E8</f>
        <v>3.700000000002035E-3</v>
      </c>
      <c r="F8">
        <f>'Final-Total Dry Solids &amp; Pellet'!F8-'Final-Total Fixed Solids'!F8</f>
        <v>3.3500000000010743E-3</v>
      </c>
      <c r="G8" s="39">
        <f t="shared" si="2"/>
        <v>0.34500000000000641</v>
      </c>
      <c r="H8" s="39">
        <f t="shared" si="3"/>
        <v>7.0500000000031093E-3</v>
      </c>
      <c r="I8" s="39">
        <f t="shared" si="4"/>
        <v>0.35260000000001002</v>
      </c>
      <c r="J8" s="56">
        <f t="shared" si="0"/>
        <v>92.881452070329601</v>
      </c>
      <c r="K8" s="39">
        <f t="shared" si="1"/>
        <v>4.9631310266632021</v>
      </c>
      <c r="L8" s="39">
        <f t="shared" si="5"/>
        <v>0.15598411798085052</v>
      </c>
      <c r="M8" s="39">
        <f t="shared" si="6"/>
        <v>1.0493477027799007</v>
      </c>
      <c r="N8" s="39">
        <f t="shared" si="7"/>
        <v>0.95008508224644905</v>
      </c>
      <c r="O8" s="39">
        <f t="shared" si="8"/>
        <v>97.844583096992793</v>
      </c>
      <c r="P8" s="58">
        <f t="shared" si="9"/>
        <v>1.9994327850263498</v>
      </c>
      <c r="Q8" s="57">
        <f>(I8/'Final-Total Dry Solids &amp; Pellet'!I8)*100</f>
        <v>12.776056669746936</v>
      </c>
      <c r="R8" s="57">
        <f>(G8/'Final-Total Dry Solids &amp; Pellet'!I8)*100</f>
        <v>12.50067938474943</v>
      </c>
      <c r="S8" s="39">
        <f>(H8/'Final-Total Dry Solids &amp; Pellet'!I8)*100</f>
        <v>0.25544866568846586</v>
      </c>
      <c r="T8" s="39">
        <f>(C8/'Final-Total Dry Solids &amp; Pellet'!I8)*100</f>
        <v>11.866586952189147</v>
      </c>
      <c r="U8" s="39">
        <f>(B8/'Final-Total Dry Solids &amp; Pellet'!I8)*100</f>
        <v>0.63409243256028358</v>
      </c>
      <c r="V8" s="39">
        <f>(D8/'Final-Total Dry Solids &amp; Pellet'!I8)*100</f>
        <v>1.992861930903838E-2</v>
      </c>
      <c r="W8" s="39">
        <f>(E8/'Final-Total Dry Solids &amp; Pellet'!I8)*100</f>
        <v>0.13406525716984774</v>
      </c>
      <c r="X8" s="58">
        <f>(F8/'Final-Total Dry Solids &amp; Pellet'!I8)*100</f>
        <v>0.1213834085186181</v>
      </c>
    </row>
    <row r="9" spans="1:24" ht="15.75" customHeight="1" x14ac:dyDescent="0.25">
      <c r="A9" t="s">
        <v>126</v>
      </c>
      <c r="B9" s="20">
        <f>'Final-Total Dry Solids &amp; Pellet'!B9-'Final-Total Fixed Solids'!B9</f>
        <v>1.2500000000004396E-2</v>
      </c>
      <c r="C9">
        <f>'Final-Total Dry Solids &amp; Pellet'!C9-'Final-Total Fixed Solids'!C9</f>
        <v>0.30499999999999949</v>
      </c>
      <c r="D9">
        <f>'Final-Total Dry Solids &amp; Pellet'!D9-'Final-Total Fixed Solids'!D9</f>
        <v>1.050000000002882E-3</v>
      </c>
      <c r="E9">
        <f>'Final-Total Dry Solids &amp; Pellet'!E9-'Final-Total Fixed Solids'!E9</f>
        <v>1.570000000000249E-2</v>
      </c>
      <c r="F9">
        <f>'Final-Total Dry Solids &amp; Pellet'!F9-'Final-Total Fixed Solids'!F9</f>
        <v>0.22970000000000113</v>
      </c>
      <c r="G9" s="39">
        <f t="shared" si="2"/>
        <v>0.31750000000000389</v>
      </c>
      <c r="H9" s="39">
        <f t="shared" si="3"/>
        <v>0.24540000000000362</v>
      </c>
      <c r="I9" s="39">
        <f t="shared" si="4"/>
        <v>0.56395000000001039</v>
      </c>
      <c r="J9" s="56">
        <f t="shared" si="0"/>
        <v>54.08280875964072</v>
      </c>
      <c r="K9" s="39">
        <f t="shared" si="1"/>
        <v>2.216508555723764</v>
      </c>
      <c r="L9" s="39">
        <f t="shared" si="5"/>
        <v>0.1861867186812417</v>
      </c>
      <c r="M9" s="39">
        <f t="shared" si="6"/>
        <v>2.7839347459885095</v>
      </c>
      <c r="N9" s="39">
        <f t="shared" si="7"/>
        <v>40.730561219965757</v>
      </c>
      <c r="O9" s="39">
        <f t="shared" si="8"/>
        <v>56.299317315364497</v>
      </c>
      <c r="P9" s="58">
        <f t="shared" si="9"/>
        <v>43.514495965954268</v>
      </c>
      <c r="Q9" s="57">
        <f>(I9/'Final-Total Dry Solids &amp; Pellet'!I9)*100</f>
        <v>19.71301733780793</v>
      </c>
      <c r="R9" s="57">
        <f>(G9/'Final-Total Dry Solids &amp; Pellet'!I9)*100</f>
        <v>11.098294183445303</v>
      </c>
      <c r="S9" s="39">
        <f>(H9/'Final-Total Dry Solids &amp; Pellet'!I9)*100</f>
        <v>8.5780201342282965</v>
      </c>
      <c r="T9" s="39">
        <f>(C9/'Final-Total Dry Solids &amp; Pellet'!I9)*100</f>
        <v>10.661353467561481</v>
      </c>
      <c r="U9" s="39">
        <f>(B9/'Final-Total Dry Solids &amp; Pellet'!I9)*100</f>
        <v>0.43694071588382166</v>
      </c>
      <c r="V9" s="39">
        <f>(D9/'Final-Total Dry Solids &amp; Pellet'!I9)*100</f>
        <v>3.670302013432885E-2</v>
      </c>
      <c r="W9" s="39">
        <f>(E9/'Final-Total Dry Solids &amp; Pellet'!I9)*100</f>
        <v>0.54879753914997409</v>
      </c>
      <c r="X9" s="58">
        <f>(F9/'Final-Total Dry Solids &amp; Pellet'!I9)*100</f>
        <v>8.0292225950783234</v>
      </c>
    </row>
    <row r="10" spans="1:24" x14ac:dyDescent="0.25">
      <c r="A10" s="39" t="s">
        <v>127</v>
      </c>
      <c r="B10" s="20">
        <f>'Final-Total Dry Solids &amp; Pellet'!B10-'Final-Total Fixed Solids'!B10</f>
        <v>4.7500000000011644E-2</v>
      </c>
      <c r="C10">
        <f>'Final-Total Dry Solids &amp; Pellet'!C10-'Final-Total Fixed Solids'!C10</f>
        <v>0.29249999999999532</v>
      </c>
      <c r="D10">
        <f>'Final-Total Dry Solids &amp; Pellet'!D10-'Final-Total Fixed Solids'!D10</f>
        <v>2.3999999999979593E-3</v>
      </c>
      <c r="E10">
        <f>'Final-Total Dry Solids &amp; Pellet'!E10-'Final-Total Fixed Solids'!E10</f>
        <v>1.290000000000191E-2</v>
      </c>
      <c r="F10">
        <f>'Final-Total Dry Solids &amp; Pellet'!F10-'Final-Total Fixed Solids'!F10</f>
        <v>6.7000000000021487E-3</v>
      </c>
      <c r="G10" s="39">
        <f t="shared" si="2"/>
        <v>0.34000000000000696</v>
      </c>
      <c r="H10" s="39">
        <f t="shared" si="3"/>
        <v>1.9600000000004059E-2</v>
      </c>
      <c r="I10" s="39">
        <f t="shared" si="4"/>
        <v>0.36200000000000898</v>
      </c>
      <c r="J10" s="56">
        <f t="shared" si="0"/>
        <v>80.8011049723724</v>
      </c>
      <c r="K10" s="39">
        <f t="shared" si="1"/>
        <v>13.121546961328859</v>
      </c>
      <c r="L10" s="39">
        <f t="shared" si="5"/>
        <v>0.66298342541378452</v>
      </c>
      <c r="M10" s="39">
        <f t="shared" si="6"/>
        <v>3.5635359116026493</v>
      </c>
      <c r="N10" s="39">
        <f t="shared" si="7"/>
        <v>1.8508287292823156</v>
      </c>
      <c r="O10" s="39">
        <f t="shared" si="8"/>
        <v>93.922651933701246</v>
      </c>
      <c r="P10" s="58">
        <f t="shared" si="9"/>
        <v>5.4143646408849646</v>
      </c>
      <c r="Q10" s="57">
        <f>(I10/'Final-Total Dry Solids &amp; Pellet'!I10)*100</f>
        <v>12.317952905948298</v>
      </c>
      <c r="R10" s="57">
        <f>(G10/'Final-Total Dry Solids &amp; Pellet'!I10)*100</f>
        <v>11.569348033211059</v>
      </c>
      <c r="S10" s="39">
        <f>(H10/'Final-Total Dry Solids &amp; Pellet'!I10)*100</f>
        <v>0.66693888662052669</v>
      </c>
      <c r="T10" s="39">
        <f>(C10/'Final-Total Dry Solids &amp; Pellet'!I10)*100</f>
        <v>9.9530420579826799</v>
      </c>
      <c r="U10" s="39">
        <f>(B10/'Final-Total Dry Solids &amp; Pellet'!I10)*100</f>
        <v>1.6163059752283788</v>
      </c>
      <c r="V10" s="39">
        <f>(D10/'Final-Total Dry Solids &amp; Pellet'!I10)*100</f>
        <v>8.166598611671283E-2</v>
      </c>
      <c r="W10" s="39">
        <f>(E10/'Final-Total Dry Solids &amp; Pellet'!I10)*100</f>
        <v>0.43895467537776967</v>
      </c>
      <c r="X10" s="58">
        <f>(F10/'Final-Total Dry Solids &amp; Pellet'!I10)*100</f>
        <v>0.22798421124275697</v>
      </c>
    </row>
    <row r="11" spans="1:24" s="38" customFormat="1" x14ac:dyDescent="0.25">
      <c r="A11" t="s">
        <v>128</v>
      </c>
      <c r="B11" s="20">
        <f>'Final-Total Dry Solids &amp; Pellet'!B11-'Final-Total Fixed Solids'!B11</f>
        <v>5.5000000000005045E-2</v>
      </c>
      <c r="C11">
        <f>'Final-Total Dry Solids &amp; Pellet'!C11-'Final-Total Fixed Solids'!C11</f>
        <v>0.24250000000000105</v>
      </c>
      <c r="D11" s="59">
        <f>'Final-Total Dry Solids &amp; Pellet'!D11-'Final-Total Fixed Solids'!D11</f>
        <v>4.7299999999999898E-2</v>
      </c>
      <c r="E11">
        <f>'Final-Total Dry Solids &amp; Pellet'!E11-'Final-Total Fixed Solids'!E11</f>
        <v>4.4600000000002638E-2</v>
      </c>
      <c r="F11">
        <f>'Final-Total Dry Solids &amp; Pellet'!F10-'Final-Total Fixed Solids'!F11</f>
        <v>0.20674999999999955</v>
      </c>
      <c r="G11" s="39">
        <f t="shared" si="2"/>
        <v>0.29750000000000609</v>
      </c>
      <c r="H11" s="39">
        <f t="shared" si="3"/>
        <v>0.25135000000000218</v>
      </c>
      <c r="I11" s="39">
        <f t="shared" si="4"/>
        <v>0.59615000000000817</v>
      </c>
      <c r="J11" s="56">
        <f t="shared" si="0"/>
        <v>40.677681791495047</v>
      </c>
      <c r="K11" s="39">
        <f t="shared" si="1"/>
        <v>9.2258659733295811</v>
      </c>
      <c r="L11" s="39">
        <f t="shared" si="5"/>
        <v>7.9342447370626941</v>
      </c>
      <c r="M11" s="39">
        <f t="shared" si="6"/>
        <v>7.4813385892815614</v>
      </c>
      <c r="N11" s="39">
        <f t="shared" si="7"/>
        <v>34.680868908831123</v>
      </c>
      <c r="O11" s="39">
        <f t="shared" si="8"/>
        <v>49.90354776482463</v>
      </c>
      <c r="P11" s="58">
        <f t="shared" si="9"/>
        <v>42.162207498112679</v>
      </c>
      <c r="Q11" s="57">
        <f>(I11/'Final-Total Dry Solids &amp; Pellet'!I11)*100</f>
        <v>22.805171952106129</v>
      </c>
      <c r="R11" s="57">
        <f>(G11/'Final-Total Dry Solids &amp; Pellet'!I11)*100</f>
        <v>11.380589877969671</v>
      </c>
      <c r="S11" s="39">
        <f>(H11/'Final-Total Dry Solids &amp; Pellet'!I11)*100</f>
        <v>9.6151639187483795</v>
      </c>
      <c r="T11" s="39">
        <f>(C11/'Final-Total Dry Solids &amp; Pellet'!I11)*100</f>
        <v>9.2766152786810103</v>
      </c>
      <c r="U11" s="39">
        <f>(B11/'Final-Total Dry Solids &amp; Pellet'!I11)*100</f>
        <v>2.1039745992886605</v>
      </c>
      <c r="V11" s="39">
        <v>0</v>
      </c>
      <c r="W11" s="39">
        <f>(E11/'Final-Total Dry Solids &amp; Pellet'!I11)*100</f>
        <v>1.706132129604931</v>
      </c>
      <c r="X11" s="58">
        <f>(F11/'Final-Total Dry Solids &amp; Pellet'!I11)*100</f>
        <v>7.909031789143449</v>
      </c>
    </row>
    <row r="12" spans="1:24" x14ac:dyDescent="0.25">
      <c r="A12" s="59" t="s">
        <v>129</v>
      </c>
      <c r="B12" s="20">
        <f>'Final-Total Dry Solids &amp; Pellet'!B12-'Final-Total Fixed Solids'!B12</f>
        <v>3.2499999999991092E-2</v>
      </c>
      <c r="C12">
        <f>'Final-Total Dry Solids &amp; Pellet'!C12-'Final-Total Fixed Solids'!C12</f>
        <v>0.31250000000001532</v>
      </c>
      <c r="D12">
        <f>'Final-Total Dry Solids &amp; Pellet'!D12-'Final-Total Fixed Solids'!D12</f>
        <v>2.4999999999977263E-3</v>
      </c>
      <c r="E12">
        <f>'Final-Total Dry Solids &amp; Pellet'!E12-'Final-Total Fixed Solids'!E12</f>
        <v>3.7500000000001421E-2</v>
      </c>
      <c r="F12">
        <f>'Final-Total Dry Solids &amp; Pellet'!F11-'Final-Total Fixed Solids'!F12</f>
        <v>-2.4750000000000938E-2</v>
      </c>
      <c r="G12" s="39">
        <f t="shared" si="2"/>
        <v>0.34500000000000641</v>
      </c>
      <c r="H12" s="39">
        <f t="shared" si="3"/>
        <v>1.2750000000000483E-2</v>
      </c>
      <c r="I12" s="39">
        <f t="shared" si="4"/>
        <v>0.36025000000000462</v>
      </c>
      <c r="J12" s="56">
        <f t="shared" si="0"/>
        <v>86.745315752952479</v>
      </c>
      <c r="K12" s="39">
        <f t="shared" si="1"/>
        <v>9.0215128383041421</v>
      </c>
      <c r="L12" s="39">
        <f t="shared" si="5"/>
        <v>0.69396252602295472</v>
      </c>
      <c r="M12" s="39">
        <f t="shared" si="6"/>
        <v>10.409437890354182</v>
      </c>
      <c r="N12" s="39">
        <f t="shared" si="7"/>
        <v>-6.8702290076337604</v>
      </c>
      <c r="O12" s="39">
        <f t="shared" si="8"/>
        <v>95.766828591256626</v>
      </c>
      <c r="P12" s="58">
        <f t="shared" si="9"/>
        <v>3.5392088827204216</v>
      </c>
      <c r="Q12" s="57">
        <f>(I12/'Final-Total Dry Solids &amp; Pellet'!I12)*100</f>
        <v>12.593731974620409</v>
      </c>
      <c r="R12" s="57">
        <f>(G12/'Final-Total Dry Solids &amp; Pellet'!I12)*100</f>
        <v>12.060617713377004</v>
      </c>
      <c r="S12" s="39">
        <f>(H12/'Final-Total Dry Solids &amp; Pellet'!I12)*100</f>
        <v>0.44571848071176745</v>
      </c>
      <c r="T12" s="39">
        <f>(C12/'Final-Total Dry Solids &amp; Pellet'!I12)*100</f>
        <v>10.92447256646501</v>
      </c>
      <c r="U12" s="39">
        <f>(B12/'Final-Total Dry Solids &amp; Pellet'!I12)*100</f>
        <v>1.1361451469119939</v>
      </c>
      <c r="V12" s="39">
        <f>(D12/'Final-Total Dry Solids &amp; Pellet'!I12)*100</f>
        <v>8.7395780531636311E-2</v>
      </c>
      <c r="W12" s="39">
        <f>(E12/'Final-Total Dry Solids &amp; Pellet'!I12)*100</f>
        <v>1.3109367079757865</v>
      </c>
      <c r="X12" s="58">
        <f>(F12/'Final-Total Dry Solids &amp; Pellet'!I12)*100</f>
        <v>-0.86521822726401909</v>
      </c>
    </row>
    <row r="13" spans="1:24" s="31" customFormat="1" x14ac:dyDescent="0.25">
      <c r="A13" s="59" t="s">
        <v>130</v>
      </c>
      <c r="B13" s="20">
        <f>'Final-Total Dry Solids &amp; Pellet'!B13-'Final-Total Fixed Solids'!B13</f>
        <v>4.749999999998944E-2</v>
      </c>
      <c r="C13">
        <f>'Final-Total Dry Solids &amp; Pellet'!C13-'Final-Total Fixed Solids'!C13</f>
        <v>0.28000000000001335</v>
      </c>
      <c r="D13" s="59">
        <f>'Final-Total Dry Solids &amp; Pellet'!D13-'Final-Total Fixed Solids'!D13</f>
        <v>5.0500000000042178E-3</v>
      </c>
      <c r="E13">
        <f>'Final-Total Dry Solids &amp; Pellet'!E13-'Final-Total Fixed Solids'!E13</f>
        <v>3.0350000000002098E-2</v>
      </c>
      <c r="F13">
        <f>'Final-Total Dry Solids &amp; Pellet'!F12-'Final-Total Fixed Solids'!F13</f>
        <v>-5.0349999999998118E-2</v>
      </c>
      <c r="G13" s="39">
        <f t="shared" si="2"/>
        <v>0.32750000000000279</v>
      </c>
      <c r="H13" s="39">
        <f t="shared" si="3"/>
        <v>-1.9999999999996021E-2</v>
      </c>
      <c r="I13" s="39">
        <f t="shared" si="4"/>
        <v>0.31255000000001099</v>
      </c>
      <c r="J13" s="56">
        <f t="shared" si="0"/>
        <v>89.585666293394183</v>
      </c>
      <c r="K13" s="39">
        <f t="shared" si="1"/>
        <v>15.197568389053837</v>
      </c>
      <c r="L13" s="39">
        <f t="shared" si="5"/>
        <v>1.6157414813642745</v>
      </c>
      <c r="M13" s="39">
        <f t="shared" si="6"/>
        <v>9.7104463285877554</v>
      </c>
      <c r="N13" s="39">
        <f t="shared" si="7"/>
        <v>-16.109422492400046</v>
      </c>
      <c r="O13" s="39">
        <f t="shared" si="8"/>
        <v>104.78323468244801</v>
      </c>
      <c r="P13" s="58">
        <f t="shared" si="9"/>
        <v>-6.398976163812292</v>
      </c>
      <c r="Q13" s="57">
        <f>(I13/'Final-Total Dry Solids &amp; Pellet'!I13)*100</f>
        <v>10.915535998044605</v>
      </c>
      <c r="R13" s="57">
        <f>(G13/'Final-Total Dry Solids &amp; Pellet'!I13)*100</f>
        <v>11.437651701678172</v>
      </c>
      <c r="S13" s="39">
        <f>(H13/'Final-Total Dry Solids &amp; Pellet'!I13)*100</f>
        <v>-0.69848254666722442</v>
      </c>
      <c r="T13" s="39">
        <f>(C13/'Final-Total Dry Solids &amp; Pellet'!I13)*100</f>
        <v>9.7787556533435538</v>
      </c>
      <c r="U13" s="39">
        <f>(B13/'Final-Total Dry Solids &amp; Pellet'!I13)*100</f>
        <v>1.6588960483346193</v>
      </c>
      <c r="V13" s="39">
        <f>(D13/'Final-Total Dry Solids &amp; Pellet'!I13)*100</f>
        <v>0.17636684303365655</v>
      </c>
      <c r="W13" s="39">
        <f>(E13/'Final-Total Dry Solids &amp; Pellet'!I13)*100</f>
        <v>1.0599472645677972</v>
      </c>
      <c r="X13" s="58">
        <f>(F13/'Final-Total Dry Solids &amp; Pellet'!I13)*100</f>
        <v>-1.7584298112350218</v>
      </c>
    </row>
    <row r="14" spans="1:24" s="31" customFormat="1" x14ac:dyDescent="0.25">
      <c r="A14" s="59" t="s">
        <v>131</v>
      </c>
      <c r="B14" s="20">
        <f>'Final-Total Dry Solids &amp; Pellet'!B14-'Final-Total Fixed Solids'!B14</f>
        <v>3.4999999999996367E-2</v>
      </c>
      <c r="C14">
        <f>'Final-Total Dry Solids &amp; Pellet'!C14-'Final-Total Fixed Solids'!C14</f>
        <v>0.32250000000001422</v>
      </c>
      <c r="D14">
        <f>'Final-Total Dry Solids &amp; Pellet'!D14-'Final-Total Fixed Solids'!D14</f>
        <v>7.1000000000012164E-3</v>
      </c>
      <c r="E14">
        <f>'Final-Total Dry Solids &amp; Pellet'!E14-'Final-Total Fixed Solids'!E14</f>
        <v>1.3899999999999579E-2</v>
      </c>
      <c r="F14">
        <f>'Final-Total Dry Solids &amp; Pellet'!F13-'Final-Total Fixed Solids'!F14</f>
        <v>0.12219999999999942</v>
      </c>
      <c r="G14" s="39">
        <f t="shared" si="2"/>
        <v>0.35750000000001059</v>
      </c>
      <c r="H14" s="39">
        <f t="shared" si="3"/>
        <v>0.136099999999999</v>
      </c>
      <c r="I14" s="39">
        <f t="shared" si="4"/>
        <v>0.5007000000000108</v>
      </c>
      <c r="J14" s="56">
        <f t="shared" si="0"/>
        <v>64.409826243260895</v>
      </c>
      <c r="K14" s="39">
        <f t="shared" si="1"/>
        <v>6.9902137008179777</v>
      </c>
      <c r="L14" s="39">
        <f t="shared" si="5"/>
        <v>1.4180147793091797</v>
      </c>
      <c r="M14" s="39">
        <f t="shared" si="6"/>
        <v>2.7761134411822006</v>
      </c>
      <c r="N14" s="39">
        <f t="shared" si="7"/>
        <v>24.405831835429755</v>
      </c>
      <c r="O14" s="39">
        <f t="shared" si="8"/>
        <v>71.40003994407887</v>
      </c>
      <c r="P14" s="58">
        <f t="shared" si="9"/>
        <v>27.181945276611959</v>
      </c>
      <c r="Q14" s="57">
        <f>(I14/'Final-Total Dry Solids &amp; Pellet'!I14)*100</f>
        <v>19.174724748683914</v>
      </c>
      <c r="R14" s="57">
        <f>(G14/'Final-Total Dry Solids &amp; Pellet'!I14)*100</f>
        <v>13.690761129727488</v>
      </c>
      <c r="S14" s="39">
        <f>(H14/'Final-Total Dry Solids &amp; Pellet'!I14)*100</f>
        <v>5.2120631881282309</v>
      </c>
      <c r="T14" s="39">
        <f>(C14/'Final-Total Dry Solids &amp; Pellet'!I14)*100</f>
        <v>12.350406893250851</v>
      </c>
      <c r="U14" s="39">
        <f>(B14/'Final-Total Dry Solids &amp; Pellet'!I14)*100</f>
        <v>1.3403542364766383</v>
      </c>
      <c r="V14" s="39">
        <f>(D14/'Final-Total Dry Solids &amp; Pellet'!I14)*100</f>
        <v>0.27190043082819287</v>
      </c>
      <c r="W14" s="39">
        <f>(E14/'Final-Total Dry Solids &amp; Pellet'!I14)*100</f>
        <v>0.5323121110579041</v>
      </c>
      <c r="X14" s="58">
        <f>(F14/'Final-Total Dry Solids &amp; Pellet'!I14)*100</f>
        <v>4.6797510770703266</v>
      </c>
    </row>
    <row r="15" spans="1:24" s="59" customFormat="1" x14ac:dyDescent="0.25">
      <c r="A15" s="39" t="s">
        <v>132</v>
      </c>
      <c r="B15" s="78">
        <f>'Final-Total Dry Solids &amp; Pellet'!B15-'Final-Total Fixed Solids'!B15</f>
        <v>6.249999999999889E-2</v>
      </c>
      <c r="C15" s="59">
        <f>'Final-Total Dry Solids &amp; Pellet'!C15-'Final-Total Fixed Solids'!C15</f>
        <v>0.27749999999999697</v>
      </c>
      <c r="D15" s="59">
        <f>'Final-Total Dry Solids &amp; Pellet'!D15-'Final-Total Fixed Solids'!D15</f>
        <v>2.0049999999997681E-2</v>
      </c>
      <c r="E15" s="59">
        <f>'Final-Total Dry Solids &amp; Pellet'!E15-'Final-Total Fixed Solids'!E15</f>
        <v>2.5749999999998607E-2</v>
      </c>
      <c r="F15" s="59">
        <f>'Final-Total Dry Solids &amp; Pellet'!F14-'Final-Total Fixed Solids'!F15</f>
        <v>-6.9749999999999091E-2</v>
      </c>
      <c r="G15" s="39">
        <f t="shared" si="2"/>
        <v>0.33999999999999586</v>
      </c>
      <c r="H15" s="39">
        <f t="shared" si="3"/>
        <v>-4.4000000000000483E-2</v>
      </c>
      <c r="I15" s="39">
        <f t="shared" si="4"/>
        <v>0.31604999999999306</v>
      </c>
      <c r="J15" s="56">
        <f t="shared" si="0"/>
        <v>87.802562885620333</v>
      </c>
      <c r="K15" s="39">
        <f t="shared" si="1"/>
        <v>19.775352001265706</v>
      </c>
      <c r="L15" s="39">
        <f t="shared" si="5"/>
        <v>6.3439329220054175</v>
      </c>
      <c r="M15" s="39">
        <f t="shared" si="6"/>
        <v>8.1474450245211738</v>
      </c>
      <c r="N15" s="39">
        <f t="shared" si="7"/>
        <v>-22.069292833412632</v>
      </c>
      <c r="O15" s="39">
        <f t="shared" si="8"/>
        <v>107.57791488688603</v>
      </c>
      <c r="P15" s="58">
        <f t="shared" si="9"/>
        <v>-13.921847808891458</v>
      </c>
      <c r="Q15" s="57">
        <f>(I15/'Final-Total Dry Solids &amp; Pellet'!I15)*100</f>
        <v>11.542254035497566</v>
      </c>
      <c r="R15" s="57">
        <f>(G15/'Final-Total Dry Solids &amp; Pellet'!I15)*100</f>
        <v>12.41691622233574</v>
      </c>
      <c r="S15" s="39">
        <f>(H15/'Final-Total Dry Solids &amp; Pellet'!I15)*100</f>
        <v>-1.6068950405376037</v>
      </c>
      <c r="T15" s="39">
        <f>(C15/'Final-Total Dry Solids &amp; Pellet'!I15)*100</f>
        <v>10.134394857935801</v>
      </c>
      <c r="U15" s="39">
        <f>(B15/'Final-Total Dry Solids &amp; Pellet'!I15)*100</f>
        <v>2.2825213643999396</v>
      </c>
      <c r="V15" s="39">
        <f>(D15/'Final-Total Dry Solids &amp; Pellet'!I15)*100</f>
        <v>0.73223285369942892</v>
      </c>
      <c r="W15" s="39">
        <f>(E15/'Final-Total Dry Solids &amp; Pellet'!I15)*100</f>
        <v>0.94039880213274085</v>
      </c>
      <c r="X15" s="58">
        <f>(F15/'Final-Total Dry Solids &amp; Pellet'!I15)*100</f>
        <v>-2.5472938426703444</v>
      </c>
    </row>
    <row r="18" spans="1:4" x14ac:dyDescent="0.25">
      <c r="A18" s="43" t="s">
        <v>74</v>
      </c>
      <c r="B18" s="112"/>
      <c r="C18" s="113"/>
      <c r="D18" s="113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PELLETS_REDO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2019-01-09T20:40:25Z</dcterms:modified>
</cp:coreProperties>
</file>